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msc\D\Projetos\Projetos 2025\Construção Escola na Vila Osório\1. LICITAÇÃO\"/>
    </mc:Choice>
  </mc:AlternateContent>
  <xr:revisionPtr revIDLastSave="0" documentId="13_ncr:1_{0049040D-69F9-418E-94F6-F5260BEED7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 Sintético" sheetId="1" r:id="rId1"/>
    <sheet name="Cronograma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D21" i="2" l="1"/>
  <c r="AP20" i="2"/>
  <c r="B20" i="2"/>
  <c r="AP19" i="2"/>
  <c r="B19" i="2"/>
  <c r="AP18" i="2"/>
  <c r="B18" i="2"/>
  <c r="AP17" i="2"/>
  <c r="B17" i="2"/>
  <c r="AP16" i="2"/>
  <c r="B16" i="2"/>
  <c r="AP15" i="2"/>
  <c r="B15" i="2"/>
  <c r="AP14" i="2"/>
  <c r="B14" i="2"/>
  <c r="AP13" i="2"/>
  <c r="B13" i="2"/>
  <c r="AP12" i="2"/>
  <c r="B12" i="2"/>
  <c r="AP11" i="2"/>
  <c r="B11" i="2"/>
  <c r="AP10" i="2"/>
  <c r="B10" i="2"/>
  <c r="AP9" i="2"/>
  <c r="B9" i="2"/>
  <c r="AP8" i="2"/>
  <c r="B8" i="2"/>
  <c r="AP7" i="2"/>
  <c r="B7" i="2"/>
  <c r="AP6" i="2"/>
  <c r="B6" i="2"/>
  <c r="H251" i="1" l="1"/>
  <c r="I251" i="1" s="1"/>
  <c r="H249" i="1"/>
  <c r="I249" i="1" s="1"/>
  <c r="H248" i="1"/>
  <c r="I248" i="1" s="1"/>
  <c r="H247" i="1"/>
  <c r="I247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1" i="1"/>
  <c r="I181" i="1" s="1"/>
  <c r="H180" i="1"/>
  <c r="I180" i="1" s="1"/>
  <c r="H179" i="1"/>
  <c r="I179" i="1" s="1"/>
  <c r="H178" i="1"/>
  <c r="I178" i="1" s="1"/>
  <c r="H177" i="1"/>
  <c r="I177" i="1" s="1"/>
  <c r="H175" i="1"/>
  <c r="I175" i="1" s="1"/>
  <c r="H174" i="1"/>
  <c r="I174" i="1" s="1"/>
  <c r="H172" i="1"/>
  <c r="I172" i="1" s="1"/>
  <c r="H171" i="1"/>
  <c r="I171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2" i="1"/>
  <c r="I162" i="1" s="1"/>
  <c r="H161" i="1"/>
  <c r="I161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0" i="1"/>
  <c r="I150" i="1" s="1"/>
  <c r="H149" i="1"/>
  <c r="I149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39" i="1"/>
  <c r="I139" i="1" s="1"/>
  <c r="H138" i="1"/>
  <c r="I138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19" i="1"/>
  <c r="I119" i="1" s="1"/>
  <c r="H118" i="1"/>
  <c r="I118" i="1" s="1"/>
  <c r="H117" i="1"/>
  <c r="I117" i="1" s="1"/>
  <c r="H116" i="1"/>
  <c r="I116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78" i="1"/>
  <c r="I78" i="1" s="1"/>
  <c r="H77" i="1"/>
  <c r="I77" i="1" s="1"/>
  <c r="H76" i="1"/>
  <c r="I76" i="1" s="1"/>
  <c r="H75" i="1"/>
  <c r="I75" i="1" s="1"/>
  <c r="H74" i="1"/>
  <c r="I74" i="1" s="1"/>
  <c r="H71" i="1"/>
  <c r="I71" i="1" s="1"/>
  <c r="H70" i="1"/>
  <c r="I70" i="1" s="1"/>
  <c r="H69" i="1"/>
  <c r="I69" i="1" s="1"/>
  <c r="H67" i="1"/>
  <c r="I67" i="1" s="1"/>
  <c r="H66" i="1"/>
  <c r="I66" i="1" s="1"/>
  <c r="H65" i="1"/>
  <c r="I65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2" i="1"/>
  <c r="I52" i="1" s="1"/>
  <c r="H51" i="1"/>
  <c r="I51" i="1" s="1"/>
  <c r="H50" i="1"/>
  <c r="I50" i="1" s="1"/>
  <c r="H49" i="1"/>
  <c r="I49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3" i="1"/>
  <c r="I33" i="1" s="1"/>
  <c r="H32" i="1"/>
  <c r="I32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4" i="1"/>
  <c r="I14" i="1" s="1"/>
  <c r="H13" i="1"/>
  <c r="I13" i="1" s="1"/>
  <c r="H10" i="1"/>
  <c r="I10" i="1" s="1"/>
  <c r="H9" i="1"/>
  <c r="I9" i="1" s="1"/>
  <c r="H8" i="1"/>
  <c r="I8" i="1" s="1"/>
  <c r="H182" i="1" l="1"/>
  <c r="I182" i="1" s="1"/>
  <c r="H244" i="1"/>
  <c r="I244" i="1" s="1"/>
  <c r="C19" i="2" s="1"/>
  <c r="H35" i="1"/>
  <c r="I35" i="1" s="1"/>
  <c r="H43" i="1"/>
  <c r="I43" i="1" s="1"/>
  <c r="H176" i="1"/>
  <c r="I176" i="1" s="1"/>
  <c r="H151" i="1"/>
  <c r="I151" i="1" s="1"/>
  <c r="H34" i="1"/>
  <c r="I34" i="1" s="1"/>
  <c r="C9" i="2" s="1"/>
  <c r="H217" i="1"/>
  <c r="I217" i="1" s="1"/>
  <c r="C16" i="2" s="1"/>
  <c r="H163" i="1"/>
  <c r="I163" i="1" s="1"/>
  <c r="H7" i="1"/>
  <c r="I7" i="1" s="1"/>
  <c r="H12" i="1"/>
  <c r="I12" i="1" s="1"/>
  <c r="H228" i="1"/>
  <c r="I228" i="1" s="1"/>
  <c r="C17" i="2" s="1"/>
  <c r="H24" i="1"/>
  <c r="I24" i="1" s="1"/>
  <c r="H148" i="1"/>
  <c r="I148" i="1" s="1"/>
  <c r="H137" i="1"/>
  <c r="I137" i="1" s="1"/>
  <c r="H199" i="1"/>
  <c r="I199" i="1" s="1"/>
  <c r="H128" i="1"/>
  <c r="I128" i="1" s="1"/>
  <c r="H141" i="1"/>
  <c r="I141" i="1" s="1"/>
  <c r="H173" i="1"/>
  <c r="I173" i="1" s="1"/>
  <c r="H210" i="1"/>
  <c r="I210" i="1" s="1"/>
  <c r="H15" i="1"/>
  <c r="I15" i="1" s="1"/>
  <c r="H73" i="1"/>
  <c r="I73" i="1" s="1"/>
  <c r="H68" i="1"/>
  <c r="I68" i="1" s="1"/>
  <c r="H120" i="1"/>
  <c r="I120" i="1" s="1"/>
  <c r="H170" i="1"/>
  <c r="I170" i="1" s="1"/>
  <c r="H160" i="1"/>
  <c r="I160" i="1" s="1"/>
  <c r="H31" i="1"/>
  <c r="I31" i="1" s="1"/>
  <c r="C8" i="2" s="1"/>
  <c r="H64" i="1"/>
  <c r="I64" i="1" s="1"/>
  <c r="H237" i="1"/>
  <c r="I237" i="1" s="1"/>
  <c r="C18" i="2" s="1"/>
  <c r="H48" i="1"/>
  <c r="I48" i="1" s="1"/>
  <c r="H80" i="1"/>
  <c r="I80" i="1" s="1"/>
  <c r="H189" i="1"/>
  <c r="I189" i="1" s="1"/>
  <c r="H115" i="1"/>
  <c r="I115" i="1" s="1"/>
  <c r="H55" i="1"/>
  <c r="I55" i="1" s="1"/>
  <c r="H106" i="1"/>
  <c r="I106" i="1" s="1"/>
  <c r="H250" i="1"/>
  <c r="I250" i="1" s="1"/>
  <c r="C20" i="2" s="1"/>
  <c r="H140" i="1" l="1"/>
  <c r="S17" i="2"/>
  <c r="Q17" i="2"/>
  <c r="O17" i="2"/>
  <c r="AE16" i="2"/>
  <c r="AC16" i="2"/>
  <c r="AA16" i="2"/>
  <c r="W16" i="2"/>
  <c r="Y16" i="2"/>
  <c r="S9" i="2"/>
  <c r="O9" i="2"/>
  <c r="Q9" i="2"/>
  <c r="O8" i="2"/>
  <c r="M8" i="2"/>
  <c r="W18" i="2"/>
  <c r="AE18" i="2"/>
  <c r="AI19" i="2"/>
  <c r="AG19" i="2"/>
  <c r="AE19" i="2"/>
  <c r="AK20" i="2"/>
  <c r="AK21" i="2" s="1"/>
  <c r="AG20" i="2"/>
  <c r="AI20" i="2"/>
  <c r="AM20" i="2"/>
  <c r="AM21" i="2" s="1"/>
  <c r="H72" i="1"/>
  <c r="I72" i="1" s="1"/>
  <c r="C12" i="2" s="1"/>
  <c r="H6" i="1"/>
  <c r="I6" i="1" s="1"/>
  <c r="C6" i="2" s="1"/>
  <c r="H47" i="1"/>
  <c r="I47" i="1" s="1"/>
  <c r="C10" i="2" s="1"/>
  <c r="H54" i="1"/>
  <c r="I54" i="1" s="1"/>
  <c r="H79" i="1"/>
  <c r="I79" i="1" s="1"/>
  <c r="C13" i="2" s="1"/>
  <c r="I140" i="1"/>
  <c r="C14" i="2" s="1"/>
  <c r="H198" i="1"/>
  <c r="I198" i="1" s="1"/>
  <c r="C15" i="2" s="1"/>
  <c r="H11" i="1"/>
  <c r="I11" i="1" s="1"/>
  <c r="C7" i="2" s="1"/>
  <c r="U12" i="2" l="1"/>
  <c r="Y12" i="2"/>
  <c r="S12" i="2"/>
  <c r="W12" i="2"/>
  <c r="K7" i="2"/>
  <c r="K21" i="2" s="1"/>
  <c r="I7" i="2"/>
  <c r="I21" i="2" s="1"/>
  <c r="M7" i="2"/>
  <c r="G7" i="2"/>
  <c r="AE15" i="2"/>
  <c r="AE21" i="2" s="1"/>
  <c r="AC15" i="2"/>
  <c r="AC21" i="2" s="1"/>
  <c r="AA15" i="2"/>
  <c r="G6" i="2"/>
  <c r="E6" i="2"/>
  <c r="E21" i="2" s="1"/>
  <c r="AI21" i="2"/>
  <c r="AG21" i="2"/>
  <c r="AC13" i="2"/>
  <c r="U13" i="2"/>
  <c r="W13" i="2"/>
  <c r="O13" i="2"/>
  <c r="M13" i="2"/>
  <c r="S13" i="2"/>
  <c r="AA13" i="2"/>
  <c r="Q13" i="2"/>
  <c r="Y13" i="2"/>
  <c r="AC14" i="2"/>
  <c r="AA14" i="2"/>
  <c r="W14" i="2"/>
  <c r="Y14" i="2"/>
  <c r="Q10" i="2"/>
  <c r="S10" i="2"/>
  <c r="O10" i="2"/>
  <c r="O21" i="2" s="1"/>
  <c r="H53" i="1"/>
  <c r="I53" i="1" s="1"/>
  <c r="C11" i="2" s="1"/>
  <c r="C21" i="2" s="1"/>
  <c r="AL21" i="2" s="1"/>
  <c r="J3" i="1"/>
  <c r="H2" i="2" s="1"/>
  <c r="M21" i="2" l="1"/>
  <c r="AD21" i="2"/>
  <c r="AF21" i="2"/>
  <c r="P21" i="2"/>
  <c r="N21" i="2"/>
  <c r="AH21" i="2"/>
  <c r="AN21" i="2"/>
  <c r="L21" i="2"/>
  <c r="F21" i="2"/>
  <c r="E22" i="2"/>
  <c r="G21" i="2"/>
  <c r="H21" i="2" s="1"/>
  <c r="Y21" i="2"/>
  <c r="Z21" i="2" s="1"/>
  <c r="J21" i="2"/>
  <c r="AJ21" i="2"/>
  <c r="AA21" i="2"/>
  <c r="AB21" i="2" s="1"/>
  <c r="W11" i="2"/>
  <c r="W21" i="2" s="1"/>
  <c r="X21" i="2" s="1"/>
  <c r="U11" i="2"/>
  <c r="U21" i="2" s="1"/>
  <c r="V21" i="2" s="1"/>
  <c r="Q11" i="2"/>
  <c r="Q21" i="2" s="1"/>
  <c r="R21" i="2" s="1"/>
  <c r="S11" i="2"/>
  <c r="S21" i="2" s="1"/>
  <c r="T21" i="2" s="1"/>
  <c r="J188" i="1"/>
  <c r="J172" i="1"/>
  <c r="J245" i="1"/>
  <c r="J232" i="1"/>
  <c r="J220" i="1"/>
  <c r="J208" i="1"/>
  <c r="J196" i="1"/>
  <c r="J244" i="1"/>
  <c r="J28" i="1"/>
  <c r="J139" i="1"/>
  <c r="J103" i="1"/>
  <c r="J214" i="1"/>
  <c r="J227" i="1"/>
  <c r="J224" i="1"/>
  <c r="J238" i="1"/>
  <c r="J190" i="1"/>
  <c r="J56" i="1"/>
  <c r="J229" i="1"/>
  <c r="J10" i="1"/>
  <c r="J178" i="1"/>
  <c r="J154" i="1"/>
  <c r="J177" i="1"/>
  <c r="J146" i="1"/>
  <c r="J174" i="1"/>
  <c r="J26" i="1"/>
  <c r="J166" i="1"/>
  <c r="J194" i="1"/>
  <c r="J246" i="1"/>
  <c r="J145" i="1"/>
  <c r="J206" i="1"/>
  <c r="J223" i="1"/>
  <c r="J40" i="1"/>
  <c r="J124" i="1"/>
  <c r="J71" i="1"/>
  <c r="J32" i="1"/>
  <c r="J159" i="1"/>
  <c r="J164" i="1"/>
  <c r="J167" i="1"/>
  <c r="J86" i="1"/>
  <c r="J218" i="1"/>
  <c r="J219" i="1"/>
  <c r="J65" i="1"/>
  <c r="J45" i="1"/>
  <c r="J235" i="1"/>
  <c r="J77" i="1"/>
  <c r="J29" i="1"/>
  <c r="J200" i="1"/>
  <c r="J89" i="1"/>
  <c r="J88" i="1"/>
  <c r="J25" i="1"/>
  <c r="J105" i="1"/>
  <c r="J38" i="1"/>
  <c r="J209" i="1"/>
  <c r="J201" i="1"/>
  <c r="J21" i="1"/>
  <c r="J97" i="1"/>
  <c r="J171" i="1"/>
  <c r="J85" i="1"/>
  <c r="J197" i="1"/>
  <c r="J87" i="1"/>
  <c r="J98" i="1"/>
  <c r="J109" i="1"/>
  <c r="J60" i="1"/>
  <c r="J50" i="1"/>
  <c r="J39" i="1"/>
  <c r="J126" i="1"/>
  <c r="J100" i="1"/>
  <c r="J135" i="1"/>
  <c r="J102" i="1"/>
  <c r="J186" i="1"/>
  <c r="J134" i="1"/>
  <c r="J149" i="1"/>
  <c r="J62" i="1"/>
  <c r="J156" i="1"/>
  <c r="J51" i="1"/>
  <c r="J144" i="1"/>
  <c r="J119" i="1"/>
  <c r="J203" i="1"/>
  <c r="J143" i="1"/>
  <c r="J17" i="1"/>
  <c r="J236" i="1"/>
  <c r="J180" i="1"/>
  <c r="J66" i="1"/>
  <c r="J107" i="1"/>
  <c r="J239" i="1"/>
  <c r="J121" i="1"/>
  <c r="J251" i="1"/>
  <c r="J207" i="1"/>
  <c r="J35" i="1"/>
  <c r="J176" i="1"/>
  <c r="J204" i="1"/>
  <c r="J74" i="1"/>
  <c r="J233" i="1"/>
  <c r="J36" i="1"/>
  <c r="J231" i="1"/>
  <c r="J104" i="1"/>
  <c r="J242" i="1"/>
  <c r="J19" i="1"/>
  <c r="J182" i="1"/>
  <c r="J152" i="1"/>
  <c r="J226" i="1"/>
  <c r="J16" i="1"/>
  <c r="J52" i="1"/>
  <c r="J9" i="1"/>
  <c r="J59" i="1"/>
  <c r="J14" i="1"/>
  <c r="J82" i="1"/>
  <c r="J110" i="1"/>
  <c r="J101" i="1"/>
  <c r="J8" i="1"/>
  <c r="J37" i="1"/>
  <c r="J117" i="1"/>
  <c r="J113" i="1"/>
  <c r="J118" i="1"/>
  <c r="J41" i="1"/>
  <c r="J147" i="1"/>
  <c r="J153" i="1"/>
  <c r="J95" i="1"/>
  <c r="J114" i="1"/>
  <c r="J162" i="1"/>
  <c r="J112" i="1"/>
  <c r="J187" i="1"/>
  <c r="J165" i="1"/>
  <c r="J158" i="1"/>
  <c r="J67" i="1"/>
  <c r="J84" i="1"/>
  <c r="J240" i="1"/>
  <c r="J33" i="1"/>
  <c r="J215" i="1"/>
  <c r="J248" i="1"/>
  <c r="J181" i="1"/>
  <c r="J249" i="1"/>
  <c r="J63" i="1"/>
  <c r="J42" i="1"/>
  <c r="J30" i="1"/>
  <c r="J108" i="1"/>
  <c r="J225" i="1"/>
  <c r="J58" i="1"/>
  <c r="J247" i="1"/>
  <c r="J132" i="1"/>
  <c r="J241" i="1"/>
  <c r="J216" i="1"/>
  <c r="J49" i="1"/>
  <c r="J69" i="1"/>
  <c r="J230" i="1"/>
  <c r="J175" i="1"/>
  <c r="J212" i="1"/>
  <c r="J27" i="1"/>
  <c r="J211" i="1"/>
  <c r="J81" i="1"/>
  <c r="J243" i="1"/>
  <c r="J221" i="1"/>
  <c r="J44" i="1"/>
  <c r="J57" i="1"/>
  <c r="J83" i="1"/>
  <c r="J20" i="1"/>
  <c r="J157" i="1"/>
  <c r="J70" i="1"/>
  <c r="J169" i="1"/>
  <c r="J90" i="1"/>
  <c r="J94" i="1"/>
  <c r="J183" i="1"/>
  <c r="J91" i="1"/>
  <c r="J116" i="1"/>
  <c r="J99" i="1"/>
  <c r="J195" i="1"/>
  <c r="J168" i="1"/>
  <c r="J61" i="1"/>
  <c r="J111" i="1"/>
  <c r="J193" i="1"/>
  <c r="J130" i="1"/>
  <c r="J138" i="1"/>
  <c r="J184" i="1"/>
  <c r="J185" i="1"/>
  <c r="J205" i="1"/>
  <c r="J18" i="1"/>
  <c r="J76" i="1"/>
  <c r="J122" i="1"/>
  <c r="J234" i="1"/>
  <c r="J96" i="1"/>
  <c r="J43" i="1"/>
  <c r="J127" i="1"/>
  <c r="J78" i="1"/>
  <c r="J155" i="1"/>
  <c r="J93" i="1"/>
  <c r="J22" i="1"/>
  <c r="J150" i="1"/>
  <c r="J202" i="1"/>
  <c r="J75" i="1"/>
  <c r="J191" i="1"/>
  <c r="J92" i="1"/>
  <c r="J222" i="1"/>
  <c r="J129" i="1"/>
  <c r="J46" i="1"/>
  <c r="J125" i="1"/>
  <c r="J23" i="1"/>
  <c r="J213" i="1"/>
  <c r="J123" i="1"/>
  <c r="J136" i="1"/>
  <c r="J133" i="1"/>
  <c r="J13" i="1"/>
  <c r="J131" i="1"/>
  <c r="J192" i="1"/>
  <c r="J179" i="1"/>
  <c r="J142" i="1"/>
  <c r="J161" i="1"/>
  <c r="J73" i="1"/>
  <c r="J173" i="1"/>
  <c r="J128" i="1"/>
  <c r="J250" i="1"/>
  <c r="J48" i="1"/>
  <c r="J151" i="1"/>
  <c r="J199" i="1"/>
  <c r="J148" i="1"/>
  <c r="J80" i="1"/>
  <c r="J31" i="1"/>
  <c r="J228" i="1"/>
  <c r="J34" i="1"/>
  <c r="J217" i="1"/>
  <c r="J210" i="1"/>
  <c r="J160" i="1"/>
  <c r="J68" i="1"/>
  <c r="J189" i="1"/>
  <c r="J137" i="1"/>
  <c r="J237" i="1"/>
  <c r="J106" i="1"/>
  <c r="J163" i="1"/>
  <c r="J12" i="1"/>
  <c r="J7" i="1"/>
  <c r="J64" i="1"/>
  <c r="J115" i="1"/>
  <c r="J141" i="1"/>
  <c r="J15" i="1"/>
  <c r="J170" i="1"/>
  <c r="J24" i="1"/>
  <c r="J55" i="1"/>
  <c r="J120" i="1"/>
  <c r="J72" i="1"/>
  <c r="J6" i="1"/>
  <c r="J47" i="1"/>
  <c r="J53" i="1"/>
  <c r="J54" i="1"/>
  <c r="J198" i="1"/>
  <c r="J11" i="1"/>
  <c r="J140" i="1"/>
  <c r="J79" i="1"/>
  <c r="G22" i="2" l="1"/>
  <c r="I22" i="2" s="1"/>
  <c r="K22" i="2" s="1"/>
  <c r="M22" i="2" s="1"/>
  <c r="O22" i="2" s="1"/>
  <c r="Q22" i="2" s="1"/>
  <c r="S22" i="2" s="1"/>
  <c r="U22" i="2" s="1"/>
  <c r="W22" i="2" s="1"/>
  <c r="Y22" i="2" s="1"/>
  <c r="AA22" i="2" s="1"/>
  <c r="AC22" i="2" s="1"/>
  <c r="AE22" i="2" s="1"/>
  <c r="AG22" i="2" s="1"/>
  <c r="AI22" i="2" s="1"/>
  <c r="AK22" i="2" s="1"/>
  <c r="AM22" i="2" s="1"/>
  <c r="F22" i="2"/>
  <c r="H22" i="2" s="1"/>
  <c r="J22" i="2" s="1"/>
  <c r="L22" i="2" s="1"/>
  <c r="N22" i="2" s="1"/>
  <c r="P22" i="2" s="1"/>
  <c r="R22" i="2" s="1"/>
  <c r="T22" i="2" s="1"/>
  <c r="V22" i="2" s="1"/>
  <c r="X22" i="2" s="1"/>
  <c r="Z22" i="2" s="1"/>
  <c r="AB22" i="2" s="1"/>
  <c r="AD22" i="2" s="1"/>
  <c r="AF22" i="2" s="1"/>
  <c r="AH22" i="2" s="1"/>
  <c r="AJ22" i="2" s="1"/>
  <c r="AL22" i="2" s="1"/>
  <c r="AN22" i="2" s="1"/>
</calcChain>
</file>

<file path=xl/sharedStrings.xml><?xml version="1.0" encoding="utf-8"?>
<sst xmlns="http://schemas.openxmlformats.org/spreadsheetml/2006/main" count="1222" uniqueCount="715">
  <si>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</si>
  <si>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</si>
  <si>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</si>
  <si>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</si>
  <si>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</si>
  <si>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</si>
  <si>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</si>
  <si>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</si>
  <si>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</si>
  <si>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</si>
  <si>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</si>
  <si>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</si>
  <si>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</si>
  <si>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</si>
  <si>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SERVIÇOS PRELIMINARES</t>
  </si>
  <si>
    <t/>
  </si>
  <si>
    <t xml:space="preserve"> 1.1 </t>
  </si>
  <si>
    <t>CANTEIRO DE OBRAS E LIMPEZA DO TERRENO</t>
  </si>
  <si>
    <t xml:space="preserve"> 1.1.1 </t>
  </si>
  <si>
    <t xml:space="preserve"> 02.08.020 </t>
  </si>
  <si>
    <t>CPOS/CDHU</t>
  </si>
  <si>
    <t>PLACA DE IDENTIFICAÇÃO PARA OBRA</t>
  </si>
  <si>
    <t>m²</t>
  </si>
  <si>
    <t xml:space="preserve"> 1.1.2 </t>
  </si>
  <si>
    <t xml:space="preserve"> 98524 </t>
  </si>
  <si>
    <t>SINAPI</t>
  </si>
  <si>
    <t>LIMPEZA MANUAL DE VEGETAÇÃO EM TERRENO COM ENXADA. AF_03/2024</t>
  </si>
  <si>
    <t xml:space="preserve"> 1.1.3 </t>
  </si>
  <si>
    <t xml:space="preserve"> 02.10.020 </t>
  </si>
  <si>
    <t>LOCAÇÃO DE OBRA DE EDIFICAÇÃO</t>
  </si>
  <si>
    <t xml:space="preserve"> 2 </t>
  </si>
  <si>
    <t>INFRAESTRUTURA E SUPERESTRUTURA</t>
  </si>
  <si>
    <t xml:space="preserve"> 2.1 </t>
  </si>
  <si>
    <t>ESTACAS</t>
  </si>
  <si>
    <t xml:space="preserve"> 2.1.1 </t>
  </si>
  <si>
    <t xml:space="preserve"> PMI-076 </t>
  </si>
  <si>
    <t>Próprio</t>
  </si>
  <si>
    <t>Broca em Concreto Aramado diâmetro de 25cm - completa (exceto ferragem)</t>
  </si>
  <si>
    <t>m</t>
  </si>
  <si>
    <t xml:space="preserve"> 2.1.2 </t>
  </si>
  <si>
    <t xml:space="preserve"> 10.01.040 </t>
  </si>
  <si>
    <t>Armadura em barra de aço CA-50 (A ou B) fyk = 500 MPa</t>
  </si>
  <si>
    <t>KG</t>
  </si>
  <si>
    <t xml:space="preserve"> 2.2 </t>
  </si>
  <si>
    <t>BLOCOS, VIGAS BALDRAME E PILARES</t>
  </si>
  <si>
    <t xml:space="preserve"> 2.2.1 </t>
  </si>
  <si>
    <t xml:space="preserve"> 06.02.020 </t>
  </si>
  <si>
    <t>ESCAVAÇÃO MANUAL EM SOLO DE 1ª E 2ª CATEGORIA EM VALA OU CAVA ATÉ 1,5 M</t>
  </si>
  <si>
    <t>m³</t>
  </si>
  <si>
    <t xml:space="preserve"> 2.2.2 </t>
  </si>
  <si>
    <t xml:space="preserve"> 09.01.020 </t>
  </si>
  <si>
    <t>FORMA EM MADEIRA COMUM PARA FUNDAÇÃO</t>
  </si>
  <si>
    <t xml:space="preserve"> 2.2.3 </t>
  </si>
  <si>
    <t xml:space="preserve"> 09.01.160 </t>
  </si>
  <si>
    <t>DESMONTAGEM DE FORMA EM MADEIRA PARA ESTRUTURA DE VIGAS, COM TÁBUAS</t>
  </si>
  <si>
    <t xml:space="preserve"> 2.2.4 </t>
  </si>
  <si>
    <t>ARMADURA EM BARRA DE AÇO CA-50 (A OU B) FYK = 500 MPA</t>
  </si>
  <si>
    <t>kg</t>
  </si>
  <si>
    <t xml:space="preserve"> 2.2.5 </t>
  </si>
  <si>
    <t xml:space="preserve"> 10.01.060 </t>
  </si>
  <si>
    <t>ARMADURA EM BARRA DE AÇO CA-60 (A OU B) FYK = 600 MPA</t>
  </si>
  <si>
    <t xml:space="preserve"> 2.2.6 </t>
  </si>
  <si>
    <t xml:space="preserve"> 11.01.130 </t>
  </si>
  <si>
    <t>CONCRETO USINADO, FCK = 25 MPA</t>
  </si>
  <si>
    <t xml:space="preserve"> 2.2.7 </t>
  </si>
  <si>
    <t xml:space="preserve"> 02.07.002 </t>
  </si>
  <si>
    <t>FDE</t>
  </si>
  <si>
    <t>IMPERM RESP ALV EMBAS C/ CIM-AREIA 1-3 HIDROFUGO/TINTA BETUMINOSA</t>
  </si>
  <si>
    <t xml:space="preserve"> 2.2.8 </t>
  </si>
  <si>
    <t xml:space="preserve"> 06.11.040 </t>
  </si>
  <si>
    <t>REATERRO MANUAL APILOADO SEM CONTROLE DE COMPACTAÇÃO</t>
  </si>
  <si>
    <t xml:space="preserve"> 2.3 </t>
  </si>
  <si>
    <t>VIGAS SUPERIORES e LAJE</t>
  </si>
  <si>
    <t xml:space="preserve"> 2.3.1 </t>
  </si>
  <si>
    <t xml:space="preserve"> 09.01.030 </t>
  </si>
  <si>
    <t>FORMA EM MADEIRA COMUM PARA ESTRUTURA</t>
  </si>
  <si>
    <t xml:space="preserve"> 2.3.2 </t>
  </si>
  <si>
    <t xml:space="preserve"> 09.01.150 </t>
  </si>
  <si>
    <t>DESMONTAGEM DE FORMA EM MADEIRA PARA ESTRUTURA DE LAJE, COM TÁBUAS</t>
  </si>
  <si>
    <t xml:space="preserve"> 2.3.3 </t>
  </si>
  <si>
    <t xml:space="preserve"> 2.3.4 </t>
  </si>
  <si>
    <t xml:space="preserve"> 2.3.5 </t>
  </si>
  <si>
    <t xml:space="preserve"> 13.01.130 </t>
  </si>
  <si>
    <t>LAJE PRÉ-FABRICADA MISTA VIGOTA TRELIÇADA/LAJOTA CERÂMICA - LT 12 (8+4) E CAPA COM CONCRETO DE 25 MPA</t>
  </si>
  <si>
    <t xml:space="preserve"> 2.3.6 </t>
  </si>
  <si>
    <t xml:space="preserve"> 3 </t>
  </si>
  <si>
    <t>ALVENARIA</t>
  </si>
  <si>
    <t xml:space="preserve"> 3.1 </t>
  </si>
  <si>
    <t xml:space="preserve"> 14.04.210 </t>
  </si>
  <si>
    <t>ALVENARIA DE BLOCO CERÂMICO DE VEDAÇÃO DE 14 CM</t>
  </si>
  <si>
    <t xml:space="preserve"> 3.2 </t>
  </si>
  <si>
    <t xml:space="preserve"> 105023 </t>
  </si>
  <si>
    <t>VERGA MOLDADA IN LOCO EM CONCRETO, ESPESSURA DE *15* CM. AF_03/2024</t>
  </si>
  <si>
    <t>M</t>
  </si>
  <si>
    <t xml:space="preserve"> 4 </t>
  </si>
  <si>
    <t>PISOS</t>
  </si>
  <si>
    <t xml:space="preserve"> 4.1 </t>
  </si>
  <si>
    <t>PISO INTERNO</t>
  </si>
  <si>
    <t xml:space="preserve"> 4.1.1 </t>
  </si>
  <si>
    <t xml:space="preserve"> 97084 </t>
  </si>
  <si>
    <t>COMPACTAÇÃO MECÂNICA DE SOLO PARA EXECUÇÃO DE RADIER, PISO DE CONCRETO OU LAJE SOBRE SOLO, COM COMPACTADOR DE SOLOS TIPO PLACA VIBRATÓRIA. AF_09/2021</t>
  </si>
  <si>
    <t xml:space="preserve"> 4.1.2 </t>
  </si>
  <si>
    <t xml:space="preserve"> 11.18.040 </t>
  </si>
  <si>
    <t>LASTRO DE PEDRA BRITADA</t>
  </si>
  <si>
    <t xml:space="preserve"> 4.1.3 </t>
  </si>
  <si>
    <t xml:space="preserve"> 16.14.013 </t>
  </si>
  <si>
    <t>TELA ARMADURA (MALHA ACO CA 60 FYK = 600 M PA)</t>
  </si>
  <si>
    <t xml:space="preserve"> 4.1.4 </t>
  </si>
  <si>
    <t xml:space="preserve"> 17.05.070 </t>
  </si>
  <si>
    <t>PISO COM REQUADRO EM CONCRETO SIMPLES COM CONTROLE DE FCK= 20 MPA</t>
  </si>
  <si>
    <t xml:space="preserve"> 4.1.5 </t>
  </si>
  <si>
    <t xml:space="preserve"> 18.08.090 </t>
  </si>
  <si>
    <t>REVESTIMENTO EM PORCELANATO ESMALTADO ACETINADO PARA ÁREA INTERNA E AMBIENTE COM ACESSO AO EXTERIOR, GRUPO DE ABSORÇÃO BIA, RESISTÊNCIA QUÍMICA B, ASSENTADO COM ARGAMASSA COLANTE INDUSTRIALIZADA, REJUNTADO</t>
  </si>
  <si>
    <t xml:space="preserve"> 4.1.6 </t>
  </si>
  <si>
    <t xml:space="preserve"> 17.10.200 </t>
  </si>
  <si>
    <t>RODAPÉ QUALQUER EM GRANILITE MOLDADO NO LOCAL ATÉ 10 CM</t>
  </si>
  <si>
    <t xml:space="preserve"> 4.1.7 </t>
  </si>
  <si>
    <t xml:space="preserve"> 17.10.020 </t>
  </si>
  <si>
    <t>PISO EM GRANILITE MOLDADO NO LOCAL</t>
  </si>
  <si>
    <t xml:space="preserve"> 4.2 </t>
  </si>
  <si>
    <t>PISO EXTERNO</t>
  </si>
  <si>
    <t xml:space="preserve"> 4.2.1 </t>
  </si>
  <si>
    <t xml:space="preserve"> 4.2.2 </t>
  </si>
  <si>
    <t xml:space="preserve"> 94995 </t>
  </si>
  <si>
    <t>EXECUÇÃO DE PASSEIO (CALÇADA) OU PISO DE CONCRETO COM CONCRETO MOLDADO IN LOCO, USINADO, ACABAMENTO CONVENCIONAL, ESPESSURA 8 CM, ARMADO. AF_08/2022</t>
  </si>
  <si>
    <t xml:space="preserve"> 4.2.3 </t>
  </si>
  <si>
    <t xml:space="preserve"> 11.16.220 </t>
  </si>
  <si>
    <t>NIVELAMENTO DE PISO EM CONCRETO COM ACABADORA DE SUPERFÍCIE</t>
  </si>
  <si>
    <t xml:space="preserve"> 5 </t>
  </si>
  <si>
    <t>COBERTURA METÁLICA</t>
  </si>
  <si>
    <t xml:space="preserve"> 5.1 </t>
  </si>
  <si>
    <t xml:space="preserve"> 5.1.1 </t>
  </si>
  <si>
    <t xml:space="preserve"> 16.13.130 </t>
  </si>
  <si>
    <t>TELHAMENTO EM CHAPA DE AÇO COM PINTURA POLIÉSTER, TIPO SANDUÍCHE, ESPESSURA DE 0,50 MM, COM POLIESTIRENO EXPANDIDO</t>
  </si>
  <si>
    <t xml:space="preserve"> 5.1.2 </t>
  </si>
  <si>
    <t xml:space="preserve"> 16.12.200 </t>
  </si>
  <si>
    <t>CUMEEIRA EM CHAPA DE AÇO PRÉ-PINTADA COM EPÓXI E POLIÉSTER, PERFIL TRAPEZOIDAL, COM ESPESSURA DE 0,50 MM</t>
  </si>
  <si>
    <t xml:space="preserve"> 5.1.3 </t>
  </si>
  <si>
    <t xml:space="preserve"> 15.03.030 </t>
  </si>
  <si>
    <t>FORNECIMENTO E MONTAGEM DE ESTRUTURA EM AÇO ASTM-A36, SEM PINTURA</t>
  </si>
  <si>
    <t xml:space="preserve"> 5.1.4 </t>
  </si>
  <si>
    <t xml:space="preserve"> 33.11.050 </t>
  </si>
  <si>
    <t>Esmalte à base água em superfície metálica, inclusive preparo</t>
  </si>
  <si>
    <t xml:space="preserve"> 6 </t>
  </si>
  <si>
    <t>REVESTIMENTOS INTERNOS</t>
  </si>
  <si>
    <t xml:space="preserve"> 6.1 </t>
  </si>
  <si>
    <t>PAREDES</t>
  </si>
  <si>
    <t xml:space="preserve"> 6.1.1 </t>
  </si>
  <si>
    <t>PINTURA</t>
  </si>
  <si>
    <t xml:space="preserve"> 6.1.1.1 </t>
  </si>
  <si>
    <t xml:space="preserve"> 17.02.020 </t>
  </si>
  <si>
    <t>CHAPISCO</t>
  </si>
  <si>
    <t xml:space="preserve"> 6.1.1.2 </t>
  </si>
  <si>
    <t xml:space="preserve"> 17.02.120 </t>
  </si>
  <si>
    <t>EMBOÇO COMUM</t>
  </si>
  <si>
    <t xml:space="preserve"> 6.1.1.3 </t>
  </si>
  <si>
    <t xml:space="preserve"> 17.02.220 </t>
  </si>
  <si>
    <t>REBOCO</t>
  </si>
  <si>
    <t xml:space="preserve"> 6.1.1.4 </t>
  </si>
  <si>
    <t xml:space="preserve"> 33.02.060 </t>
  </si>
  <si>
    <t>MASSA CORRIDA A BASE DE PVA</t>
  </si>
  <si>
    <t xml:space="preserve"> 6.1.1.5 </t>
  </si>
  <si>
    <t xml:space="preserve"> 88489 </t>
  </si>
  <si>
    <t>PINTURA LÁTEX ACRÍLICA PREMIUM, APLICAÇÃO MANUAL EM PAREDES, DUAS DEMÃOS. AF_04/2023</t>
  </si>
  <si>
    <t xml:space="preserve"> 6.1.1.6 </t>
  </si>
  <si>
    <t xml:space="preserve"> 15.80.044 </t>
  </si>
  <si>
    <t>ESMALTE EM SUPERFICIE INCLUSIVE PREPARO E RETOQUE DE MASSA</t>
  </si>
  <si>
    <t xml:space="preserve"> 6.1.1.7 </t>
  </si>
  <si>
    <t xml:space="preserve"> 33.12.011 </t>
  </si>
  <si>
    <t>ESMALTE À BASE DE ÁGUA EM MADEIRA, INCLUSIVE PREPARO</t>
  </si>
  <si>
    <t xml:space="preserve"> 6.1.1.8 </t>
  </si>
  <si>
    <t>ESMALTE À BASE ÁGUA EM SUPERFÍCIE METÁLICA, INCLUSIVE PREPARO</t>
  </si>
  <si>
    <t xml:space="preserve"> 6.1.2 </t>
  </si>
  <si>
    <t>REVESTIMENTO CERÂMICO</t>
  </si>
  <si>
    <t xml:space="preserve"> 6.1.2.1 </t>
  </si>
  <si>
    <t xml:space="preserve"> 6.1.2.2 </t>
  </si>
  <si>
    <t xml:space="preserve"> 6.1.2.3 </t>
  </si>
  <si>
    <t xml:space="preserve"> 12.02.043 </t>
  </si>
  <si>
    <t>PERFIL SEXTAVADO EM ALUMINIO PARA AZULEJO</t>
  </si>
  <si>
    <t xml:space="preserve"> 6.2 </t>
  </si>
  <si>
    <t>TETOS</t>
  </si>
  <si>
    <t xml:space="preserve"> 6.2.1 </t>
  </si>
  <si>
    <t xml:space="preserve"> 6.2.2 </t>
  </si>
  <si>
    <t xml:space="preserve"> 6.2.3 </t>
  </si>
  <si>
    <t xml:space="preserve"> 104639 </t>
  </si>
  <si>
    <t>PINTURA LÁTEX ACRÍLICA ECONÔMICA, APLICAÇÃO MANUAL EM TETO, DUAS DEMÃOS. AF_04/2023</t>
  </si>
  <si>
    <t xml:space="preserve"> 7 </t>
  </si>
  <si>
    <t>REVESTIMENTOS EXTERNOS</t>
  </si>
  <si>
    <t xml:space="preserve"> 7.1 </t>
  </si>
  <si>
    <t xml:space="preserve"> 7.1.1 </t>
  </si>
  <si>
    <t xml:space="preserve"> 7.1.2 </t>
  </si>
  <si>
    <t xml:space="preserve"> 7.1.3 </t>
  </si>
  <si>
    <t xml:space="preserve"> 88415 </t>
  </si>
  <si>
    <t>APLICAÇÃO MANUAL DE FUNDO SELADOR ACRÍLICO EM PAREDES EXTERNAS DE CASAS. AF_03/2024</t>
  </si>
  <si>
    <t xml:space="preserve"> 7.1.4 </t>
  </si>
  <si>
    <t xml:space="preserve"> 95305 </t>
  </si>
  <si>
    <t>TEXTURA ACRÍLICA, APLICAÇÃO MANUAL EM PAREDE, UMA DEMÃO. AF_04/2023</t>
  </si>
  <si>
    <t xml:space="preserve"> 7.1.5 </t>
  </si>
  <si>
    <t xml:space="preserve"> 8 </t>
  </si>
  <si>
    <t>HIDRÁULICA</t>
  </si>
  <si>
    <t xml:space="preserve"> 8.1 </t>
  </si>
  <si>
    <t>LOUÇAS, METAIS, ACESSÓRIOS E COMPLEMENTOS</t>
  </si>
  <si>
    <t xml:space="preserve"> 8.1.1 </t>
  </si>
  <si>
    <t xml:space="preserve"> 95470 </t>
  </si>
  <si>
    <t>VASO SANITARIO SIFONADO CONVENCIONAL COM LOUÇA BRANCA, INCLUSO CONJUNTO DE LIGAÇÃO PARA BACIA SANITÁRIA AJUSTÁVEL - FORNECIMENTO E INSTALAÇÃO. AF_01/2020</t>
  </si>
  <si>
    <t>UN</t>
  </si>
  <si>
    <t xml:space="preserve"> 8.1.2 </t>
  </si>
  <si>
    <t xml:space="preserve"> 100848 </t>
  </si>
  <si>
    <t>VASO SANITÁRIO INFANTIL LOUÇA BRANCA - FORNECIMENTO E INSTALACAO. AF_01/2020</t>
  </si>
  <si>
    <t xml:space="preserve"> 8.1.3 </t>
  </si>
  <si>
    <t xml:space="preserve"> 08.16.054 </t>
  </si>
  <si>
    <t>BR-08 BACIA PARA SANITARIO ACESSIVEL</t>
  </si>
  <si>
    <t>CJ</t>
  </si>
  <si>
    <t xml:space="preserve"> 8.1.4 </t>
  </si>
  <si>
    <t xml:space="preserve"> 100849 </t>
  </si>
  <si>
    <t>ASSENTO SANITÁRIO CONVENCIONAL - FORNECIMENTO E INSTALACAO. AF_01/2020</t>
  </si>
  <si>
    <t xml:space="preserve"> 8.1.5 </t>
  </si>
  <si>
    <t xml:space="preserve"> 100851 </t>
  </si>
  <si>
    <t>ASSENTO SANITÁRIO INFANTIL - FORNECIMENTO E INSTALACAO. AF_01/2020</t>
  </si>
  <si>
    <t xml:space="preserve"> 8.1.6 </t>
  </si>
  <si>
    <t xml:space="preserve"> 08.16.056 </t>
  </si>
  <si>
    <t>BR-10 LAVATORIO (CANTO) ACESSIVEL</t>
  </si>
  <si>
    <t xml:space="preserve"> 8.1.7 </t>
  </si>
  <si>
    <t xml:space="preserve"> 86904 </t>
  </si>
  <si>
    <t>LAVATÓRIO LOUÇA BRANCA SUSPENSO, 29,5 X 39CM OU EQUIVALENTE, PADRÃO POPULAR - FORNECIMENTO E INSTALAÇÃO. AF_01/2020</t>
  </si>
  <si>
    <t xml:space="preserve"> 8.1.8 </t>
  </si>
  <si>
    <t xml:space="preserve"> 86936 </t>
  </si>
  <si>
    <t>CUBA DE EMBUTIR DE AÇO INOXIDÁVEL MÉDIA, INCLUSO VÁLVULA TIPO AMERICANA E SIFÃO TIPO GARRAFA EM METAL CROMADO - FORNECIMENTO E INSTALAÇÃO. AF_01/2020</t>
  </si>
  <si>
    <t xml:space="preserve"> 8.1.9 </t>
  </si>
  <si>
    <t xml:space="preserve"> 86901 </t>
  </si>
  <si>
    <t>CUBA DE EMBUTIR OVAL EM LOUÇA BRANCA, 35 X 50CM OU EQUIVALENTE - FORNECIMENTO E INSTALAÇÃO. AF_01/2020</t>
  </si>
  <si>
    <t xml:space="preserve"> 8.1.10 </t>
  </si>
  <si>
    <t xml:space="preserve"> 86925 </t>
  </si>
  <si>
    <t>TANQUE DE MÁRMORE SINTÉTICO COM COLUNA, 22L OU EQUIVALENTE, INCLUSO SIFÃO FLEXÍVEL EM PVC, VÁLVULA PLÁSTICA E TORNEIRA DE METAL CROMADO PADRÃO POPULAR - FORNECIMENTO E INSTALAÇÃO. AF_01/2020</t>
  </si>
  <si>
    <t xml:space="preserve"> 8.1.11 </t>
  </si>
  <si>
    <t xml:space="preserve"> 86913 </t>
  </si>
  <si>
    <t>TORNEIRA CROMADA 1/2" OU 3/4" PARA TANQUE, PADRÃO POPULAR - FORNECIMENTO E INSTALAÇÃO. AF_01/2020</t>
  </si>
  <si>
    <t xml:space="preserve"> 8.1.12 </t>
  </si>
  <si>
    <t xml:space="preserve"> 86909 </t>
  </si>
  <si>
    <t>TORNEIRA CROMADA TUBO MÓVEL, DE MESA, 1/2" OU 3/4", PARA PIA DE COZINHA, PADRÃO ALTO - FORNECIMENTO E INSTALAÇÃO. AF_01/2020</t>
  </si>
  <si>
    <t xml:space="preserve"> 8.1.13 </t>
  </si>
  <si>
    <t xml:space="preserve"> 86906 </t>
  </si>
  <si>
    <t>TORNEIRA CROMADA DE MESA, 1/2" OU 3/4", PARA LAVATÓRIO, PADRÃO POPULAR - FORNECIMENTO E INSTALAÇÃO. AF_01/2020</t>
  </si>
  <si>
    <t xml:space="preserve"> 8.1.14 </t>
  </si>
  <si>
    <t xml:space="preserve"> 100875 </t>
  </si>
  <si>
    <t>BANCO ARTICULADO, EM ACO INOX, PARA PCD, FIXADO NA PAREDE - FORNECIMENTO E INSTALAÇÃO. AF_01/2020</t>
  </si>
  <si>
    <t xml:space="preserve"> 8.1.15 </t>
  </si>
  <si>
    <t xml:space="preserve"> 08.15.002 </t>
  </si>
  <si>
    <t>BN-01 BANHO BERCÁRIO</t>
  </si>
  <si>
    <t xml:space="preserve"> 8.1.16 </t>
  </si>
  <si>
    <t xml:space="preserve"> 08.15.003 </t>
  </si>
  <si>
    <t>BN-02 BANHO INFANTIL</t>
  </si>
  <si>
    <t xml:space="preserve"> 8.1.17 </t>
  </si>
  <si>
    <t xml:space="preserve"> 44.03.130 </t>
  </si>
  <si>
    <t>SABONETEIRA TIPO DISPENSER, PARA REFIL DE 800 ML</t>
  </si>
  <si>
    <t>un</t>
  </si>
  <si>
    <t xml:space="preserve"> 8.1.18 </t>
  </si>
  <si>
    <t xml:space="preserve"> 44.03.180 </t>
  </si>
  <si>
    <t>DISPENSER TOALHEIRO EM ABS, PARA FOLHAS</t>
  </si>
  <si>
    <t xml:space="preserve"> 8.1.19 </t>
  </si>
  <si>
    <t xml:space="preserve"> 95544 </t>
  </si>
  <si>
    <t>PAPELEIRA DE PAREDE EM METAL CROMADO SEM TAMPA, INCLUSO FIXAÇÃO. AF_01/2020</t>
  </si>
  <si>
    <t xml:space="preserve"> 8.1.20 </t>
  </si>
  <si>
    <t xml:space="preserve"> 43.02.140 </t>
  </si>
  <si>
    <t>CHUVEIRO ELÉTRICO DE 5.500 W / 220 V EM PVC</t>
  </si>
  <si>
    <t xml:space="preserve"> 8.1.21 </t>
  </si>
  <si>
    <t xml:space="preserve"> 89354 </t>
  </si>
  <si>
    <t>MISTURADOR MONOCOMANDO PARA CHUVEIRO, BASE BRUTA E ACABAMENTO CROMADO - FORNECIMENTO E INSTALAÇÃO. AF_08/2021</t>
  </si>
  <si>
    <t xml:space="preserve"> 8.1.22 </t>
  </si>
  <si>
    <t xml:space="preserve"> 47.04.040 </t>
  </si>
  <si>
    <t>VÁLVULA DE DESCARGA COM REGISTRO PRÓPRIO, DN= 1 1/2´</t>
  </si>
  <si>
    <t xml:space="preserve"> 8.1.23 </t>
  </si>
  <si>
    <t xml:space="preserve"> 44.20.640 </t>
  </si>
  <si>
    <t>VÁLVULA DE METAL CROMADO DE 1 1/2´</t>
  </si>
  <si>
    <t xml:space="preserve"> 8.1.24 </t>
  </si>
  <si>
    <t xml:space="preserve"> 44.20.010 </t>
  </si>
  <si>
    <t>SIFÃO PLÁSTICO SANFONADO UNIVERSAL DE 1´</t>
  </si>
  <si>
    <t xml:space="preserve"> 8.1.25 </t>
  </si>
  <si>
    <t xml:space="preserve"> 44.20.110 </t>
  </si>
  <si>
    <t>ENGATE FLEXÍVEL DE PVC DN= 1/2´</t>
  </si>
  <si>
    <t xml:space="preserve"> 8.2 </t>
  </si>
  <si>
    <t>ÁGUAS PLUVIAIS</t>
  </si>
  <si>
    <t xml:space="preserve"> 8.2.1 </t>
  </si>
  <si>
    <t xml:space="preserve"> 16.33.052 </t>
  </si>
  <si>
    <t>CALHA, RUFO, AFINS EM CHAPA GALVANIZADA Nº 24 - CORTE 0,50 M</t>
  </si>
  <si>
    <t xml:space="preserve"> 8.2.2 </t>
  </si>
  <si>
    <t xml:space="preserve"> 46.05.040 </t>
  </si>
  <si>
    <t>TUBO PVC RÍGIDO, TIPO COLETOR ESGOTO, JUNTA ELÁSTICA, DN= 150 MM, INCLUSIVE CONEXÕES</t>
  </si>
  <si>
    <t xml:space="preserve"> 8.2.3 </t>
  </si>
  <si>
    <t xml:space="preserve"> 46.05.020 </t>
  </si>
  <si>
    <t>TUBO PVC RÍGIDO, TIPO COLETOR ESGOTO, JUNTA ELÁSTICA, DN= 100 MM, INCLUSIVE CONEXÕES</t>
  </si>
  <si>
    <t xml:space="preserve"> 8.2.4 </t>
  </si>
  <si>
    <t xml:space="preserve"> PMI-073 </t>
  </si>
  <si>
    <t>EXECUÇÃO DE CANALETA DE ESCOAMENTO DE ÁGUAS PLUVIAIS, COM PAREDES EM BLOCOS DE CONCRETO GRAUTEADOS, INCLUSO MASSA ÚNICA E CONCRETAGEM DE FUNDO (para grelhas de ferro e de concreto)</t>
  </si>
  <si>
    <t xml:space="preserve"> 8.2.5 </t>
  </si>
  <si>
    <t xml:space="preserve"> PMI-071 </t>
  </si>
  <si>
    <t>TAMPA DE CANALETA A.P EM GRELHA DE AÇO, L=35 CM X 1,00M</t>
  </si>
  <si>
    <t xml:space="preserve"> 8.2.6 </t>
  </si>
  <si>
    <t xml:space="preserve"> 99258 </t>
  </si>
  <si>
    <t>CAIXA ENTERRADA HIDRÁULICA RETANGULAR, EM ALVENARIA COM BLOCOS DE CONCRETO, DIMENSÕES INTERNAS: 0,4X0,4X0,4 M PARA REDE DE DRENAGEM. AF_12/2020</t>
  </si>
  <si>
    <t xml:space="preserve"> 8.2.7 </t>
  </si>
  <si>
    <t xml:space="preserve"> 104064 </t>
  </si>
  <si>
    <t>CURVA LONGA, 90 GRAUS, PVC OCRE, JUNTA ELÁSTICA, DN 150 MM, PARA COLETOR PREDIAL DE ESGOTO. AF_06/2022</t>
  </si>
  <si>
    <t xml:space="preserve"> 8.2.8 </t>
  </si>
  <si>
    <t xml:space="preserve"> 104062 </t>
  </si>
  <si>
    <t>CURVA LONGA, 90 GRAUS, PVC OCRE, JUNTA ELÁSTICA, DN 100 MM, PARA COLETOR PREDIAL DE ESGOTO. AF_06/2022</t>
  </si>
  <si>
    <t xml:space="preserve"> 8.3 </t>
  </si>
  <si>
    <t>RESERVATÓRIO E COMPLEMENTOS</t>
  </si>
  <si>
    <t xml:space="preserve"> 8.3.1 </t>
  </si>
  <si>
    <t xml:space="preserve"> 102617 </t>
  </si>
  <si>
    <t>CAIXA D´ÁGUA EM POLIÉSTER REFORÇADO COM FIBRA DE VIDRO, 5000 LITROS - FORNECIMENTO E INSTALAÇÃO. AF_06/2021</t>
  </si>
  <si>
    <t xml:space="preserve"> 8.3.2 </t>
  </si>
  <si>
    <t xml:space="preserve"> 48.05.030 </t>
  </si>
  <si>
    <t>TORNEIRA DE BOIA, DN= 1 1/4´</t>
  </si>
  <si>
    <t xml:space="preserve"> 8.3.3 </t>
  </si>
  <si>
    <t xml:space="preserve"> 94704 </t>
  </si>
  <si>
    <t>ADAPTADOR COM FLANGE E ANEL DE VEDAÇÃO, PVC, SOLDÁVEL, DN 32 MM X 1", INSTALADO EM RESERVAÇÃO PREDIAL DE ÁGUA - FORNECIMENTO E INSTALAÇÃO. AF_04/2024</t>
  </si>
  <si>
    <t xml:space="preserve"> 8.3.4 </t>
  </si>
  <si>
    <t xml:space="preserve"> 94706 </t>
  </si>
  <si>
    <t>ADAPTADOR COM FLANGE E ANEL DE VEDAÇÃO, PVC, SOLDÁVEL, DN 50 MM X 1 1/2", INSTALADO EM RESERVAÇÃO PREDIAL DE ÁGUA - FORNECIMENTO E INSTALAÇÃO. AF_04/2024</t>
  </si>
  <si>
    <t xml:space="preserve"> 8.4 </t>
  </si>
  <si>
    <t>ÁGUA FRIA</t>
  </si>
  <si>
    <t xml:space="preserve"> 8.4.1 </t>
  </si>
  <si>
    <t xml:space="preserve"> 46.01.020 </t>
  </si>
  <si>
    <t>TUBO DE PVC RÍGIDO SOLDÁVEL MARROM, DN= 25 MM, (3/4´), INCLUSIVE CONEXÕES</t>
  </si>
  <si>
    <t xml:space="preserve"> 8.4.2 </t>
  </si>
  <si>
    <t xml:space="preserve"> 46.01.030 </t>
  </si>
  <si>
    <t>TUBO DE PVC RÍGIDO SOLDÁVEL MARROM, DN= 32 MM, (1´), INCLUSIVE CONEXÕES</t>
  </si>
  <si>
    <t xml:space="preserve"> 8.4.3 </t>
  </si>
  <si>
    <t xml:space="preserve"> 46.01.050 </t>
  </si>
  <si>
    <t>TUBO DE PVC RÍGIDO SOLDÁVEL MARROM, DN= 50 MM, (1 1/2´), INCLUSIVE CONEXÕES</t>
  </si>
  <si>
    <t xml:space="preserve"> 8.4.4 </t>
  </si>
  <si>
    <t xml:space="preserve"> 46.01.060 </t>
  </si>
  <si>
    <t>TUBO DE PVC RÍGIDO SOLDÁVEL MARROM, DN= 60 MM, (2´), INCLUSIVE CONEXÕES</t>
  </si>
  <si>
    <t xml:space="preserve"> 8.4.5 </t>
  </si>
  <si>
    <t xml:space="preserve"> 47.14.020 </t>
  </si>
  <si>
    <t>REGISTRO DE PRESSÃO EM PVC RÍGIDO, SOLDÁVEL, DN= 25MM (3/4´)</t>
  </si>
  <si>
    <t xml:space="preserve"> 8.4.6 </t>
  </si>
  <si>
    <t xml:space="preserve"> 47.01.020 </t>
  </si>
  <si>
    <t>REGISTRO DE GAVETA EM LATÃO FUNDIDO SEM ACABAMENTO, DN= 3/4´</t>
  </si>
  <si>
    <t xml:space="preserve"> 8.4.7 </t>
  </si>
  <si>
    <t xml:space="preserve"> 47.01.060 </t>
  </si>
  <si>
    <t>REGISTRO DE GAVETA EM LATÃO FUNDIDO SEM ACABAMENTO, DN= 2´</t>
  </si>
  <si>
    <t xml:space="preserve"> 8.5 </t>
  </si>
  <si>
    <t>ESGOTO SANITÁRIO</t>
  </si>
  <si>
    <t xml:space="preserve"> 8.5.1 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</si>
  <si>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</si>
  <si>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</si>
  <si>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8.5.2 </t>
  </si>
  <si>
    <t xml:space="preserve"> 98107 </t>
  </si>
  <si>
    <t>CAIXA DE GORDURA SIMPLES (CAPACIDADE: 36 L), RETANGULAR, EM ALVENARIA COM BLOCOS DE CONCRETO, DIMENSÕES INTERNAS = 0,2X0,4 M, ALTURA INTERNA = 0,8 M. AF_12/2020</t>
  </si>
  <si>
    <t xml:space="preserve"> 8.5.3 </t>
  </si>
  <si>
    <t xml:space="preserve"> 49.01.030 </t>
  </si>
  <si>
    <t>CAIXA SIFONADA DE PVC RÍGIDO DE 150 X 150 X 50 MM, COM GRELHA</t>
  </si>
  <si>
    <t xml:space="preserve"> 8.5.4 </t>
  </si>
  <si>
    <t xml:space="preserve"> 49.05.020 </t>
  </si>
  <si>
    <t>RALO SECO EM FERRO FUNDIDO, 100 X 165 X 50 MM, COM GRELHA METÁLICA SAÍDA VERTICAL</t>
  </si>
  <si>
    <t xml:space="preserve"> 8.5.5 </t>
  </si>
  <si>
    <t xml:space="preserve"> 46.03.080 </t>
  </si>
  <si>
    <t>TUBO DE PVC RÍGIDO, PONTAS LISAS, SOLDÁVEL, LINHA ESGOTO SÉRIE REFORÇADA ´R´, DN= 40 MM, INCLUSIVE CONEXÕES</t>
  </si>
  <si>
    <t xml:space="preserve"> 8.5.6 </t>
  </si>
  <si>
    <t xml:space="preserve"> 46.03.038 </t>
  </si>
  <si>
    <t>TUBO DE PVC RÍGIDO PXB COM VIROLA E ANEL DE BORRACHA, LINHA ESGOTO SÉRIE REFORÇADA ´R´, DN= 50 MM, INCLUSIVE CONEXÕES</t>
  </si>
  <si>
    <t xml:space="preserve"> 8.5.7 </t>
  </si>
  <si>
    <t xml:space="preserve"> 46.02.060 </t>
  </si>
  <si>
    <t>TUBO DE PVC RÍGIDO BRANCO PXB COM VIROLA E ANEL DE BORRACHA, LINHA ESGOTO SÉRIE NORMAL, DN= 75 MM, INCLUSIVE CONEXÕES</t>
  </si>
  <si>
    <t xml:space="preserve"> 8.5.8 </t>
  </si>
  <si>
    <t xml:space="preserve"> 46.03.050 </t>
  </si>
  <si>
    <t>TUBO DE PVC RÍGIDO PXB COM VIROLA E ANEL DE BORRACHA, LINHA ESGOTO SÉRIE REFORÇADA ´R´, DN= 100 MM, INCLUSIVE CONEXÕES</t>
  </si>
  <si>
    <t xml:space="preserve"> 8.6 </t>
  </si>
  <si>
    <t>ÁGUA QUENTE</t>
  </si>
  <si>
    <t xml:space="preserve"> 8.6.1 </t>
  </si>
  <si>
    <t xml:space="preserve"> 94716 </t>
  </si>
  <si>
    <t>TUBO, CPVC, SOLDÁVEL, DN 22 MM, INSTALADO EM RESERVAÇÃO PREDIAL DE ÁGUA - FORNECIMENTO E INSTALAÇÃO. AF_04/2024</t>
  </si>
  <si>
    <t xml:space="preserve"> 8.6.2 </t>
  </si>
  <si>
    <t xml:space="preserve"> 94717 </t>
  </si>
  <si>
    <t>TUBO, CPVC, SOLDÁVEL, DN 28 MM, INSTALADO EM RESERVAÇÃO PREDIAL DE ÁGUA - FORNECIMENTO E INSTALAÇÃO. AF_04/2024</t>
  </si>
  <si>
    <t xml:space="preserve"> 9 </t>
  </si>
  <si>
    <t>ELÉTRICA</t>
  </si>
  <si>
    <t xml:space="preserve"> 9.1 </t>
  </si>
  <si>
    <t>DISJUNTORES</t>
  </si>
  <si>
    <t xml:space="preserve"> 9.1.1 </t>
  </si>
  <si>
    <t xml:space="preserve"> 37.13.660 </t>
  </si>
  <si>
    <t>DISJUNTOR TERMOMAGNÉTICO, TRIPOLAR 220/380 V, CORRENTE DE 60 A ATÉ 100 A</t>
  </si>
  <si>
    <t xml:space="preserve"> 9.1.2 </t>
  </si>
  <si>
    <t xml:space="preserve"> 37.13.650 </t>
  </si>
  <si>
    <t>DISJUNTOR TERMOMAGNÉTICO, TRIPOLAR 220/380 V, CORRENTE DE 10 A ATÉ 50 A</t>
  </si>
  <si>
    <t xml:space="preserve"> 9.1.3 </t>
  </si>
  <si>
    <t xml:space="preserve"> 37.13.600 </t>
  </si>
  <si>
    <t>DISJUNTOR TERMOMAGNÉTICO, UNIPOLAR 127/220 V, CORRENTE DE 10 A ATÉ 30 A</t>
  </si>
  <si>
    <t xml:space="preserve"> 9.1.4 </t>
  </si>
  <si>
    <t xml:space="preserve"> 37.13.630 </t>
  </si>
  <si>
    <t>DISJUNTOR TERMOMAGNÉTICO, BIPOLAR 220/380 V, CORRENTE DE 10 A ATÉ 50 A</t>
  </si>
  <si>
    <t xml:space="preserve"> 9.1.5 </t>
  </si>
  <si>
    <t xml:space="preserve"> 37.25.110 </t>
  </si>
  <si>
    <t>DISJUNTOR EM CAIXA MOLDADA TRIPOLAR, TÉRMICO E MAGNÉTICO FIXOS, TENSÃO DE ISOLAMENTO 415/690V, DE 175A A 250A</t>
  </si>
  <si>
    <t xml:space="preserve"> 9.1.6 </t>
  </si>
  <si>
    <t xml:space="preserve"> 37.24.032 </t>
  </si>
  <si>
    <t>SUPRESSOR DE SURTO MONOFÁSICO, CORRENTE NOMINAL 20 KA, IMAX. DE SURTO 50 ATÉ 80 KA</t>
  </si>
  <si>
    <t xml:space="preserve"> 9.2 </t>
  </si>
  <si>
    <t>QUADROS DE DISTRIBUIÇÃO</t>
  </si>
  <si>
    <t xml:space="preserve"> 9.2.1 </t>
  </si>
  <si>
    <t xml:space="preserve"> 37.03.240 </t>
  </si>
  <si>
    <t>QUADRO DE DISTRIBUIÇÃO UNIVERSAL DE EMBUTIR, PARA DISJUNTORES 56 DIN / 40 BOLT-ON - 225 A - SEM COMPONENTES</t>
  </si>
  <si>
    <t xml:space="preserve"> 9.2.2 </t>
  </si>
  <si>
    <t xml:space="preserve"> 37.03.230 </t>
  </si>
  <si>
    <t>QUADRO DE DISTRIBUIÇÃO UNIVERSAL DE EMBUTIR, PARA DISJUNTORES 44 DIN / 32 BOLT-ON - 150 A - SEM COMPONENTES</t>
  </si>
  <si>
    <t xml:space="preserve"> 9.3 </t>
  </si>
  <si>
    <t>CABOS</t>
  </si>
  <si>
    <t xml:space="preserve"> 9.3.1 </t>
  </si>
  <si>
    <t xml:space="preserve"> 39.26.110 </t>
  </si>
  <si>
    <t>CABO DE COBRE FLEXÍVEL DE 95 MM², ISOLAMENTO 0,6/1 KV - ISOLAÇÃO HEPR 90°C - BAIXA EMISSÃO DE FUMAÇA E GASES</t>
  </si>
  <si>
    <t xml:space="preserve"> 9.3.2 </t>
  </si>
  <si>
    <t xml:space="preserve"> 39.21.090 </t>
  </si>
  <si>
    <t>CABO DE COBRE FLEXÍVEL DE 50 MM², ISOLAMENTO 0,6/1KV - ISOLAÇÃO HEPR 90°C</t>
  </si>
  <si>
    <t xml:space="preserve"> 9.3.3 </t>
  </si>
  <si>
    <t xml:space="preserve"> 39.21.080 </t>
  </si>
  <si>
    <t>CABO DE COBRE FLEXÍVEL DE 35 MM², ISOLAMENTO 0,6/1KV - ISOLAÇÃO HEPR 90°C</t>
  </si>
  <si>
    <t xml:space="preserve"> 9.3.4 </t>
  </si>
  <si>
    <t xml:space="preserve"> 39.21.060 </t>
  </si>
  <si>
    <t>CABO DE COBRE FLEXÍVEL DE 16 MM², ISOLAMENTO 0,6/1KV - ISOLAÇÃO HEPR 90°C</t>
  </si>
  <si>
    <t xml:space="preserve"> 9.3.5 </t>
  </si>
  <si>
    <t xml:space="preserve"> 39.02.010 </t>
  </si>
  <si>
    <t>CABO DE COBRE DE 1,5 MM², ISOLAMENTO 750 V - ISOLAÇÃO EM PVC 70°C</t>
  </si>
  <si>
    <t xml:space="preserve"> 9.3.6 </t>
  </si>
  <si>
    <t xml:space="preserve"> 39.02.016 </t>
  </si>
  <si>
    <t>CABO DE COBRE DE 2,5 MM², ISOLAMENTO 750 V - ISOLAÇÃO EM PVC 70°C</t>
  </si>
  <si>
    <t xml:space="preserve"> 9.3.7 </t>
  </si>
  <si>
    <t xml:space="preserve"> 39.02.030 </t>
  </si>
  <si>
    <t>CABO DE COBRE DE 6 MM², ISOLAMENTO 750 V - ISOLAÇÃO EM PVC 70°C</t>
  </si>
  <si>
    <t xml:space="preserve"> 9.3.8 </t>
  </si>
  <si>
    <t xml:space="preserve"> 39.02.040 </t>
  </si>
  <si>
    <t>CABO DE COBRE DE 10 MM², ISOLAMENTO 750 V - ISOLAÇÃO EM PVC 70°C</t>
  </si>
  <si>
    <t xml:space="preserve"> 9.4 </t>
  </si>
  <si>
    <t>PADRÃO DE ENTRADA DE ENERGIA</t>
  </si>
  <si>
    <t xml:space="preserve"> 9.4.1 </t>
  </si>
  <si>
    <t xml:space="preserve"> 101512 </t>
  </si>
  <si>
    <t>ENTRADA DE ENERGIA ELÉTRICA, AÉREA, TRIFÁSICA, COM CAIXA DE EMBUTIR, CABO DE 35 MM2 E DISJUNTOR DIN 50A (NÃO INCLUSO O POSTE DE CONCRETO). AF_07/2020</t>
  </si>
  <si>
    <t xml:space="preserve"> 9.4.2 </t>
  </si>
  <si>
    <t xml:space="preserve"> 36.03.030 </t>
  </si>
  <si>
    <t>CAIXA DE MEDIÇÃO EXTERNA TIPO ´L´ (900 X 600 X 270) MM, PADRÃO CONCESSIONÁRIAS</t>
  </si>
  <si>
    <t xml:space="preserve"> 9.5 </t>
  </si>
  <si>
    <t>LUMINÁRIAS, LÂMPADAS E REFLETORES</t>
  </si>
  <si>
    <t xml:space="preserve"> 9.5.1 </t>
  </si>
  <si>
    <t xml:space="preserve"> 105922 </t>
  </si>
  <si>
    <t>LUMINÁRIA REFLETOR LED PARA ILUMINAÇÃO PÚBLICA, 600 W - FORNECIMENTO E INSTALAÇÃO. AF_02/2025</t>
  </si>
  <si>
    <t xml:space="preserve"> 9.5.2 </t>
  </si>
  <si>
    <t xml:space="preserve"> 41.11.060 </t>
  </si>
  <si>
    <t>LUMINÁRIA FECHADA PARA ILUMINAÇÃO PÚBLICA TIPO PÉTALA PEQUENA</t>
  </si>
  <si>
    <t xml:space="preserve"> 9.5.3 </t>
  </si>
  <si>
    <t xml:space="preserve"> 41.14.210 </t>
  </si>
  <si>
    <t>LUMINÁRIA QUADRADA DE EMBUTIR TIPO CALHA ABERTA COM ALETAS PLANAS, PARA 2 LÂMPADAS FLUORESCENTES COMPACTAS DE 18 W/26 W</t>
  </si>
  <si>
    <t xml:space="preserve"> 9.5.4 </t>
  </si>
  <si>
    <t xml:space="preserve"> 41.02.551 </t>
  </si>
  <si>
    <t>LÂMPADA LED TUBULAR T8 COM BASE G13, DE 1850 ATÉ 2000 IM - 18 A 20 W</t>
  </si>
  <si>
    <t xml:space="preserve"> 9.5.5 </t>
  </si>
  <si>
    <t xml:space="preserve"> 40.11.010 </t>
  </si>
  <si>
    <t>RELÉ FOTOELÉTRICO 50/60 HZ, 110/220 V, 1200 VA, COMPLETO</t>
  </si>
  <si>
    <t xml:space="preserve"> 9.5.6 </t>
  </si>
  <si>
    <t xml:space="preserve"> 50.05.072 </t>
  </si>
  <si>
    <t>LUMINÁRIA DE EMERGÊNCIA LED DE SOBREPOR, PARA TETO OU PAREDE, AUTONOMIA MÍNIMA 2 HORAS</t>
  </si>
  <si>
    <t xml:space="preserve"> 9.6 </t>
  </si>
  <si>
    <t>POSTES E SUPORTES DE FIXAÇÃO</t>
  </si>
  <si>
    <t xml:space="preserve"> 9.6.1 </t>
  </si>
  <si>
    <t xml:space="preserve"> PMI-014 </t>
  </si>
  <si>
    <t>SUPORTE TUBULAR DE FIXAÇÃO EM POSTE PARA 4 LUMINÁRIA TIPO PÉTALA</t>
  </si>
  <si>
    <t xml:space="preserve"> 9.6.2 </t>
  </si>
  <si>
    <t xml:space="preserve"> PMI-072 </t>
  </si>
  <si>
    <t>POSTE DE CONCRETO ARMADO DE SECAO CIRCULAR, EXTENSAO DE 9,00 M COM ASSENTAMENTO</t>
  </si>
  <si>
    <t xml:space="preserve"> 9.7 </t>
  </si>
  <si>
    <t>CAIXAS DE PASSAGEM</t>
  </si>
  <si>
    <t xml:space="preserve"> 9.7.1 </t>
  </si>
  <si>
    <t xml:space="preserve"> 97892 </t>
  </si>
  <si>
    <t>CAIXA ENTERRADA ELÉTRICA RETANGULAR, EM ALVENARIA COM BLOCOS DE CONCRETO, FUNDO COM BRITA, DIMENSÕES INTERNAS: 0,6X0,6X0,6 M. AF_12/2020</t>
  </si>
  <si>
    <t xml:space="preserve"> 9.7.2 </t>
  </si>
  <si>
    <t xml:space="preserve"> 40.07.010 </t>
  </si>
  <si>
    <t>CAIXA EM PVC DE 4´ X 2´</t>
  </si>
  <si>
    <t xml:space="preserve"> 9.8 </t>
  </si>
  <si>
    <t>TOMADAS, INTERRUPTORES E PLACAS</t>
  </si>
  <si>
    <t xml:space="preserve"> 9.8.1 </t>
  </si>
  <si>
    <t xml:space="preserve"> 40.04.450 </t>
  </si>
  <si>
    <t>TOMADA 2P+T DE 10 A - 250 V, COMPLETA</t>
  </si>
  <si>
    <t>cj</t>
  </si>
  <si>
    <t xml:space="preserve"> 9.8.2 </t>
  </si>
  <si>
    <t xml:space="preserve"> 40.04.460 </t>
  </si>
  <si>
    <t>TOMADA 2P+T DE 20 A - 250 V, COMPLETA</t>
  </si>
  <si>
    <t xml:space="preserve"> 9.8.3 </t>
  </si>
  <si>
    <t xml:space="preserve"> 40.05.020 </t>
  </si>
  <si>
    <t>INTERRUPTOR COM 1 TECLA SIMPLES E PLACA</t>
  </si>
  <si>
    <t xml:space="preserve"> 9.8.4 </t>
  </si>
  <si>
    <t xml:space="preserve"> 40.05.080 </t>
  </si>
  <si>
    <t>INTERRUPTOR COM 1 TECLA PARALELO E PLACA</t>
  </si>
  <si>
    <t xml:space="preserve"> 9.8.5 </t>
  </si>
  <si>
    <t xml:space="preserve"> 40.05.160 </t>
  </si>
  <si>
    <t>INTERRUPTOR COM 3 TECLAS, 1 SIMPLES, 2 PARALELO E PLACA</t>
  </si>
  <si>
    <t>ELETRODUTOS</t>
  </si>
  <si>
    <t xml:space="preserve"> 97668 </t>
  </si>
  <si>
    <t>ELETRODUTO FLEXÍVEL CORRUGADO, PEAD, DN 63 (2"), PARA REDE ENTERRADA DE DISTRIBUIÇÃO DE ENERGIA ELÉTRICA - FORNECIMENTO E INSTALAÇÃO. AF_12/2021</t>
  </si>
  <si>
    <t xml:space="preserve"> 97667 </t>
  </si>
  <si>
    <t>ELETRODUTO FLEXÍVEL CORRUGADO, PEAD, DN 50 (1 1/2"), PARA REDE ENTERRADA DE DISTRIBUIÇÃO DE ENERGIA ELÉTRICA - FORNECIMENTO E INSTALAÇÃO. AF_12/2021</t>
  </si>
  <si>
    <t xml:space="preserve"> 38.19.210 </t>
  </si>
  <si>
    <t>ELETRODUTO DE PVC CORRUGADO FLEXÍVEL REFORÇADO, DIÂMETRO EXTERNO DE 25 MM</t>
  </si>
  <si>
    <t xml:space="preserve"> 38.19.020 </t>
  </si>
  <si>
    <t>ELETRODUTO DE PVC CORRUGADO FLEXÍVEL LEVE, DIÂMETRO EXTERNO DE 20 MM</t>
  </si>
  <si>
    <t xml:space="preserve"> 38.19.040 </t>
  </si>
  <si>
    <t>ELETRODUTO DE PVC CORRUGADO FLEXÍVEL LEVE, DIÂMETRO EXTERNO DE 32 MM</t>
  </si>
  <si>
    <t xml:space="preserve"> 38.01.140 </t>
  </si>
  <si>
    <t>ELETRODUTO DE PVC RÍGIDO ROSCÁVEL DE 2 1/2´ - COM ACESSÓRIOS</t>
  </si>
  <si>
    <t>SPDA</t>
  </si>
  <si>
    <t xml:space="preserve"> 39.04.070 </t>
  </si>
  <si>
    <t>CABO DE COBRE NU, TÊMPERA MOLE, CLASSE 2, DE 35 MM²</t>
  </si>
  <si>
    <t xml:space="preserve"> 42.05.440 </t>
  </si>
  <si>
    <t>BARRA CONDUTORA CHATA EM ALUMÍNIO DE 7/8´ X 1/8´, INCLUSIVE ACESSÓRIOS DE FIXAÇÃO</t>
  </si>
  <si>
    <t xml:space="preserve"> 42.05.380 </t>
  </si>
  <si>
    <t>CAIXA DE EQUALIZAÇÃO, DE EMBUTIR, EM AÇO COM BARRAMENTO, DE 200 X 200 MM E TAMPA</t>
  </si>
  <si>
    <t xml:space="preserve"> 42.05.310 </t>
  </si>
  <si>
    <t>CAIXA DE INSPEÇÃO DO TERRA CILÍNDRICA EM PVC RÍGIDO, DIÂMETRO DE 300 MM - H= 250 MM</t>
  </si>
  <si>
    <t xml:space="preserve"> 42.05.300 </t>
  </si>
  <si>
    <t>TAMPA PARA CAIXA DE INSPEÇÃO CILÍNDRICA, AÇO GALVANIZADO</t>
  </si>
  <si>
    <t xml:space="preserve"> 42.20.190 </t>
  </si>
  <si>
    <t>SOLDA EXOTÉRMICA CONEXÃO CABO-HASTE EM X SOBREPOSTO, BITOLA DO CABO DE 35MM² A 50MM² PARA HASTE DE 5/8" E 3/4"</t>
  </si>
  <si>
    <t xml:space="preserve"> 42.01.096 </t>
  </si>
  <si>
    <t>CAPTOR TIPO TERMINAL AÉREO, H= 250 MM, DIÂMETRO DE 3/8´ GALVANIZADO A FOGO</t>
  </si>
  <si>
    <t xml:space="preserve"> 42.05.210 </t>
  </si>
  <si>
    <t>HASTE DE ATERRAMENTO DE 5/8´ X 3 M</t>
  </si>
  <si>
    <t xml:space="preserve"> 10 </t>
  </si>
  <si>
    <t>ESQUADRIAS</t>
  </si>
  <si>
    <t xml:space="preserve"> 10.1 </t>
  </si>
  <si>
    <t>PORTAS</t>
  </si>
  <si>
    <t xml:space="preserve"> 10.1.1 </t>
  </si>
  <si>
    <t xml:space="preserve"> 25.02.010 </t>
  </si>
  <si>
    <t>PORTA DE ENTRADA DE ABRIR EM ALUMÍNIO COM VIDRO, LINHA COMERCIAL</t>
  </si>
  <si>
    <t xml:space="preserve"> 10.1.2 </t>
  </si>
  <si>
    <t xml:space="preserve"> 05.80.002 </t>
  </si>
  <si>
    <t>PORTA MADEIRA COMPENS LISA COM VISOR</t>
  </si>
  <si>
    <t xml:space="preserve"> 10.1.3 </t>
  </si>
  <si>
    <t xml:space="preserve"> 25.02.211 </t>
  </si>
  <si>
    <t>PORTA VENEZIANA DE ABRIR EM ALUMÍNIO - COR BRANCA</t>
  </si>
  <si>
    <t xml:space="preserve"> 10.1.4 </t>
  </si>
  <si>
    <t>PORTA VENEZIANA DE ABRIR EM ALUMÍNIO - COR BRANCA - acessivel</t>
  </si>
  <si>
    <t xml:space="preserve"> 10.1.5 </t>
  </si>
  <si>
    <t xml:space="preserve"> 100702 </t>
  </si>
  <si>
    <t>PORTA DE CORRER DE ALUMÍNIO, COM DUAS FOLHAS PARA VIDRO, INCLUSO VIDRO LISO INCOLOR, FECHADURA E PUXADOR, SEM ALIZAR. AF_12/2019 - portas do jardim interno</t>
  </si>
  <si>
    <t xml:space="preserve"> 10.1.6 </t>
  </si>
  <si>
    <t xml:space="preserve"> 05.81.006 </t>
  </si>
  <si>
    <t>PORTA MADEIRA COMPENS LISA P/ PINTURA 82X210CM</t>
  </si>
  <si>
    <t xml:space="preserve"> 10.1.7 </t>
  </si>
  <si>
    <t xml:space="preserve"> 24.02.290 </t>
  </si>
  <si>
    <t>PORTA/PORTÃO DE CORRER EM CHAPA CEGA DUPLA, SOB MEDIDA - portão de veículos</t>
  </si>
  <si>
    <t xml:space="preserve"> 10.1.8 </t>
  </si>
  <si>
    <t xml:space="preserve"> 16.01.089 </t>
  </si>
  <si>
    <t>PT-42 PORTAO EM CHAPA DE ACO (180X235CM) - portão de entrada Rua Brotero de Almeida</t>
  </si>
  <si>
    <t xml:space="preserve"> 10.1.9 </t>
  </si>
  <si>
    <t xml:space="preserve"> 26.02.020 </t>
  </si>
  <si>
    <t>VIDRO TEMPERADO INCOLOR DE 6 MM</t>
  </si>
  <si>
    <t xml:space="preserve"> 10.1.10 </t>
  </si>
  <si>
    <t xml:space="preserve"> 19.01.062 </t>
  </si>
  <si>
    <t>PEITORIL E/OU SOLEIRA EM GRANITO, ESPESSURA DE 2 CM E LARGURA ATÉ 20 CM, ACABAMENTO POLIDO</t>
  </si>
  <si>
    <t xml:space="preserve"> 10.2 </t>
  </si>
  <si>
    <t>JANELAS</t>
  </si>
  <si>
    <t xml:space="preserve"> 10.2.1 </t>
  </si>
  <si>
    <t xml:space="preserve"> 25.01.110 </t>
  </si>
  <si>
    <t>CAIXILHO GUILHOTINA EM ALUMÍNIO ANODIZADO, SOB MEDIDA</t>
  </si>
  <si>
    <t xml:space="preserve"> 10.2.2 </t>
  </si>
  <si>
    <t xml:space="preserve"> 25.01.530 </t>
  </si>
  <si>
    <t>CAIXILHO EM ALUMÍNIO ANODIZADO DE CORRER, SOB MEDIDA - BRONZE/PRETO</t>
  </si>
  <si>
    <t xml:space="preserve"> 10.2.3 </t>
  </si>
  <si>
    <t xml:space="preserve"> 25.01.400 </t>
  </si>
  <si>
    <t>CAIXILHO EM ALUMÍNIO ANODIZADO FIXO</t>
  </si>
  <si>
    <t xml:space="preserve"> 10.2.4 </t>
  </si>
  <si>
    <t xml:space="preserve"> 25.01.520 </t>
  </si>
  <si>
    <t>CAIXILHO EM ALUMÍNIO ANODIZADO MAXIM-AR, SOB MEDIDA - BRONZE/PRETO</t>
  </si>
  <si>
    <t xml:space="preserve"> 10.2.5 </t>
  </si>
  <si>
    <t xml:space="preserve"> 10.2.6 </t>
  </si>
  <si>
    <t xml:space="preserve"> 11 </t>
  </si>
  <si>
    <t>REDE DE LÓGICA E TELEFONIA</t>
  </si>
  <si>
    <t xml:space="preserve"> 11.1 </t>
  </si>
  <si>
    <t xml:space="preserve"> 38.01.120 </t>
  </si>
  <si>
    <t>ELETRODUTO DE PVC RÍGIDO ROSCÁVEL DE 2´ - COM ACESSÓRIOS</t>
  </si>
  <si>
    <t xml:space="preserve"> 11.2 </t>
  </si>
  <si>
    <t xml:space="preserve"> 11.3 </t>
  </si>
  <si>
    <t xml:space="preserve"> 11.4 </t>
  </si>
  <si>
    <t xml:space="preserve"> 11.5 </t>
  </si>
  <si>
    <t xml:space="preserve"> 37.01.080 </t>
  </si>
  <si>
    <t>QUADRO TELEBRÁS DE EMBUTIR DE 400 X 400 X 120 MM</t>
  </si>
  <si>
    <t xml:space="preserve"> 11.6 </t>
  </si>
  <si>
    <t xml:space="preserve"> 40.07.020 </t>
  </si>
  <si>
    <t>CAIXA EM PVC DE 4´ X 4´</t>
  </si>
  <si>
    <t xml:space="preserve"> 11.7 </t>
  </si>
  <si>
    <t xml:space="preserve"> 91950 </t>
  </si>
  <si>
    <t>SUPORTE PARAFUSADO COM PLACA DE ENCAIXE 4" X 4" MÉDIO (1,30 M DO PISO) PARA PONTO ELÉTRICO - FORNECIMENTO E INSTALAÇÃO. AF_03/2023</t>
  </si>
  <si>
    <t xml:space="preserve"> 11.8 </t>
  </si>
  <si>
    <t xml:space="preserve"> 40.04.096 </t>
  </si>
  <si>
    <t>TOMADA RJ 45 PARA REDE DE DADOS, COM PLACA</t>
  </si>
  <si>
    <t xml:space="preserve"> 11.9 </t>
  </si>
  <si>
    <t xml:space="preserve"> 69.20.340 </t>
  </si>
  <si>
    <t>TOMADA PARA TV, TIPO PINO JACK, COM PLACA</t>
  </si>
  <si>
    <t xml:space="preserve"> 11.10 </t>
  </si>
  <si>
    <t xml:space="preserve"> 40.04.090 </t>
  </si>
  <si>
    <t>TOMADA RJ 11 PARA TELEFONE, SEM PLACA</t>
  </si>
  <si>
    <t xml:space="preserve"> 12 </t>
  </si>
  <si>
    <t>REDE DE GÁS GLP</t>
  </si>
  <si>
    <t xml:space="preserve"> 12.1 </t>
  </si>
  <si>
    <t xml:space="preserve"> 08.02.001 </t>
  </si>
  <si>
    <t>AG-04 ABRIGO PARA GAS COM 2 CILINDROS DE 45 KG</t>
  </si>
  <si>
    <t xml:space="preserve"> 12.2 </t>
  </si>
  <si>
    <t xml:space="preserve"> 06.01.020 </t>
  </si>
  <si>
    <t>ESCAVAÇÃO MANUAL EM SOLO DE 1ª E 2ª CATEGORIA EM CAMPO ABERTO</t>
  </si>
  <si>
    <t xml:space="preserve"> 12.3 </t>
  </si>
  <si>
    <t xml:space="preserve"> 06.11.020 </t>
  </si>
  <si>
    <t>REATERRO MANUAL PARA SIMPLES REGULARIZAÇÃO SEM COMPACTAÇÃO</t>
  </si>
  <si>
    <t xml:space="preserve"> 12.4 </t>
  </si>
  <si>
    <t xml:space="preserve"> 46.07.020 </t>
  </si>
  <si>
    <t>TUBO GALVANIZADO DN= 3/4´, INCLUSIVE CONEXÕES</t>
  </si>
  <si>
    <t xml:space="preserve"> 12.5 </t>
  </si>
  <si>
    <t xml:space="preserve"> 100797 </t>
  </si>
  <si>
    <t>TUBO, PEX, MULTICAMADA, COM PROTEÇÃO UV, DN 26, INSTALADO EM IMPLANTAÇÃO DE INSTALAÇÕES DE GÁS - FORNECIMENTO E INSTALAÇÃO. AF_01/2020</t>
  </si>
  <si>
    <t xml:space="preserve"> 12.6 </t>
  </si>
  <si>
    <t xml:space="preserve"> 100836 </t>
  </si>
  <si>
    <t>JOELHO 90 GRAUS, PARA INSTALAÇÕES EM PEX MULTICAMADA, DN 26 MM, CONEXÃO POR CRIMPAGEM - FORNECIMENTO E INSTALAÇÃO. AF_01/2020</t>
  </si>
  <si>
    <t xml:space="preserve"> 12.7 </t>
  </si>
  <si>
    <t xml:space="preserve"> 103029 </t>
  </si>
  <si>
    <t>REGISTRO OU REGULADOR DE GÁS DE COZINHA - FORNECIMENTO E INSTALAÇÃO. AF_08/2021</t>
  </si>
  <si>
    <t xml:space="preserve"> 12.8 </t>
  </si>
  <si>
    <t xml:space="preserve"> 11.03.090 </t>
  </si>
  <si>
    <t>CONCRETO PREPARADO NO LOCAL, FCK = 20 MPA</t>
  </si>
  <si>
    <t xml:space="preserve"> 13 </t>
  </si>
  <si>
    <t>AVCB</t>
  </si>
  <si>
    <t xml:space="preserve"> 13.1 </t>
  </si>
  <si>
    <t xml:space="preserve"> 09.09.083 </t>
  </si>
  <si>
    <t>IL-83 ILUMINAÇÃO AUTONOMA DE EMERGÊNCIA - LED</t>
  </si>
  <si>
    <t xml:space="preserve"> 13.2 </t>
  </si>
  <si>
    <t xml:space="preserve"> 50.10.100 </t>
  </si>
  <si>
    <t>EXTINTOR MANUAL DE ÁGUA PRESSURIZADA - CAPACIDADE DE 10 LITROS</t>
  </si>
  <si>
    <t xml:space="preserve"> 13.3 </t>
  </si>
  <si>
    <t xml:space="preserve"> 50.10.120 </t>
  </si>
  <si>
    <t>EXTINTOR MANUAL DE PÓ QUÍMICO SECO ABC - CAPACIDADE DE 6 KG</t>
  </si>
  <si>
    <t xml:space="preserve"> 13.4 </t>
  </si>
  <si>
    <t xml:space="preserve"> 97.02.195 </t>
  </si>
  <si>
    <t>PLACA DE SINALIZAÇÃO EM PVC FOTOLUMINESCENTE (240X120MM), COM INDICAÇÃO DE ROTA DE EVACUAÇÃO E SAÍDA DE EMERGÊNCIA (direção a seguir e saida final)</t>
  </si>
  <si>
    <t xml:space="preserve"> 13.5 </t>
  </si>
  <si>
    <t xml:space="preserve"> 97.02.194 </t>
  </si>
  <si>
    <t>PLACA DE SINALIZAÇÃO EM PVC FOTOLUMINESCENTE (150X150MM), COM INDICAÇÃO DE EQUIPAMENTOS DE COMBATE À INCÊNDIO E ALARME</t>
  </si>
  <si>
    <t xml:space="preserve"> 13.6 </t>
  </si>
  <si>
    <t xml:space="preserve"> 97.02.197 </t>
  </si>
  <si>
    <t>PLACA DE SINALIZAÇÃO EM PVC, COM INDICAÇÃO DE ALERTA (Placa de saída e saída de emergência)</t>
  </si>
  <si>
    <t xml:space="preserve"> 14 </t>
  </si>
  <si>
    <t>SERVIÇOS COMPLEMENTARES</t>
  </si>
  <si>
    <t xml:space="preserve"> 14.1 </t>
  </si>
  <si>
    <t xml:space="preserve"> 14.30.010 </t>
  </si>
  <si>
    <t>DIVISÓRIA EM PLACAS DE GRANITO COM ESPESSURA DE 3 CM</t>
  </si>
  <si>
    <t xml:space="preserve"> 14.2 </t>
  </si>
  <si>
    <t xml:space="preserve"> 44.02.062 </t>
  </si>
  <si>
    <t>TAMPO/BANCADA EM GRANITO, COM FRONTÃO, ESPESSURA DE 2 CM, ACABAMENTO POLIDO</t>
  </si>
  <si>
    <t xml:space="preserve"> 14.3 </t>
  </si>
  <si>
    <t xml:space="preserve"> 26.04.010 </t>
  </si>
  <si>
    <t>ESPELHO EM VIDRO CRISTAL LISO, ESPESSURA DE 4 MM</t>
  </si>
  <si>
    <t xml:space="preserve"> 14.4 </t>
  </si>
  <si>
    <t xml:space="preserve"> 16.06.023 </t>
  </si>
  <si>
    <t>AL-01 ABRIGO PARA LIXO</t>
  </si>
  <si>
    <t xml:space="preserve"> 14.5 </t>
  </si>
  <si>
    <t xml:space="preserve"> 34.05.170 </t>
  </si>
  <si>
    <t>BARREIRA DE PROTEÇÃO PERIMETRAL EM AÇO INOXIDÁVEL AISI 430, DUPLA</t>
  </si>
  <si>
    <t xml:space="preserve"> 15 </t>
  </si>
  <si>
    <t>SERVIÇOS FINAIS</t>
  </si>
  <si>
    <t xml:space="preserve"> 15.1 </t>
  </si>
  <si>
    <t xml:space="preserve"> 55.01.020 </t>
  </si>
  <si>
    <t>LIMPEZA FINAL DA OBRA</t>
  </si>
  <si>
    <t>Construção de Escola Municipal na Vila Osório</t>
  </si>
  <si>
    <t>OBRA:</t>
  </si>
  <si>
    <t>ENDEREÇO</t>
  </si>
  <si>
    <t>Rua Brotero de Almeida, 219. Vila Osório. Itararé SP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</si>
  <si>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</si>
  <si>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</si>
  <si>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</si>
  <si>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</si>
  <si>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</si>
  <si>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</si>
  <si>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</si>
  <si>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</si>
  <si>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</si>
  <si>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</si>
  <si>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</si>
  <si>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</si>
  <si>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</si>
  <si>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</si>
  <si>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</si>
  <si>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</si>
  <si>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</si>
  <si>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</si>
  <si>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CÓD.</t>
  </si>
  <si>
    <t>ITEM</t>
  </si>
  <si>
    <t>CUSTO</t>
  </si>
  <si>
    <t>%</t>
  </si>
  <si>
    <t>R$</t>
  </si>
  <si>
    <t>TOTAL</t>
  </si>
  <si>
    <t>ACUMULADO</t>
  </si>
  <si>
    <t>ENDEREÇO:Rua Brotero de Almeida, 219. Vila Osório. Itararé SP</t>
  </si>
  <si>
    <t>OBRA: Construção de Escola Municipal na Vila Osório</t>
  </si>
  <si>
    <t>9.9</t>
  </si>
  <si>
    <t>9.9.1</t>
  </si>
  <si>
    <t>9.9.2</t>
  </si>
  <si>
    <t>9.9.3</t>
  </si>
  <si>
    <t>9.9.4</t>
  </si>
  <si>
    <t>9.9.5</t>
  </si>
  <si>
    <t>9.9.6</t>
  </si>
  <si>
    <t xml:space="preserve"> 9.10</t>
  </si>
  <si>
    <t>9.10.1</t>
  </si>
  <si>
    <t>9.10.2</t>
  </si>
  <si>
    <t>9.10.3</t>
  </si>
  <si>
    <t>9.10.4</t>
  </si>
  <si>
    <t>9.10.5</t>
  </si>
  <si>
    <t>9.10.6</t>
  </si>
  <si>
    <t>9.10.7</t>
  </si>
  <si>
    <t>9.10.8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</si>
</sst>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&quot;R$&quot;#,##0.00"/>
    <numFmt numFmtId="166" formatCode="&quot;R$ &quot;#,##0.00"/>
  </numFmts>
  <fonts count="22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1"/>
      <name val="Arial"/>
      <family val="2"/>
    </font>
    <font>
      <b/>
      <sz val="10"/>
      <color rgb="FFFF0000"/>
      <name val="Arial"/>
      <family val="1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9"/>
      <color rgb="FF000000"/>
      <name val="Arial1"/>
    </font>
    <font>
      <sz val="8"/>
      <name val="Arial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E1F2"/>
        <bgColor rgb="FFC0E1F2"/>
      </patternFill>
    </fill>
    <fill>
      <patternFill patternType="solid">
        <fgColor rgb="FFC0E1F2"/>
        <bgColor rgb="FFC0E1F2"/>
      </patternFill>
    </fill>
    <fill>
      <patternFill patternType="solid">
        <fgColor rgb="FFC0E1F2"/>
        <bgColor rgb="FFC0E1F2"/>
      </patternFill>
    </fill>
    <fill>
      <patternFill patternType="solid">
        <fgColor rgb="FFC0E1F2"/>
        <bgColor rgb="FFC0E1F2"/>
      </patternFill>
    </fill>
    <fill>
      <patternFill patternType="solid">
        <fgColor rgb="FFC0E1F2"/>
        <bgColor rgb="FFC0E1F2"/>
      </patternFill>
    </fill>
    <fill>
      <patternFill patternType="solid">
        <fgColor rgb="FFEBEBEB"/>
        <bgColor rgb="FFEBEBEB"/>
      </patternFill>
    </fill>
    <fill>
      <patternFill patternType="solid">
        <fgColor rgb="FFEBEBEB"/>
        <bgColor rgb="FFEBEBEB"/>
      </patternFill>
    </fill>
    <fill>
      <patternFill patternType="solid">
        <fgColor rgb="FFEBEBEB"/>
        <bgColor rgb="FFEBEBEB"/>
      </patternFill>
    </fill>
    <fill>
      <patternFill patternType="solid">
        <fgColor rgb="FFEBEBEB"/>
        <bgColor rgb="FFEBEBEB"/>
      </patternFill>
    </fill>
    <fill>
      <patternFill patternType="solid">
        <fgColor rgb="FFEBEBEB"/>
        <bgColor rgb="FFEBEBEB"/>
      </patternFill>
    </fill>
    <fill>
      <patternFill patternType="solid">
        <fgColor rgb="FFFFFF0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4">
    <xf numFmtId="0" fontId="0" fillId="0" borderId="0" xfId="0"/>
    <xf numFmtId="0" fontId="1" fillId="2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right" vertical="top" wrapText="1"/>
    </xf>
    <xf numFmtId="0" fontId="4" fillId="5" borderId="5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right" vertical="top" wrapText="1"/>
    </xf>
    <xf numFmtId="4" fontId="7" fillId="8" borderId="8" xfId="0" applyNumberFormat="1" applyFont="1" applyFill="1" applyBorder="1" applyAlignment="1">
      <alignment horizontal="right" vertical="top" wrapText="1"/>
    </xf>
    <xf numFmtId="164" fontId="8" fillId="9" borderId="9" xfId="0" applyNumberFormat="1" applyFont="1" applyFill="1" applyBorder="1" applyAlignment="1">
      <alignment horizontal="right" vertical="top" wrapText="1"/>
    </xf>
    <xf numFmtId="0" fontId="9" fillId="10" borderId="10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center" vertical="top" wrapText="1"/>
    </xf>
    <xf numFmtId="0" fontId="11" fillId="12" borderId="12" xfId="0" applyFont="1" applyFill="1" applyBorder="1" applyAlignment="1">
      <alignment horizontal="right" vertical="top" wrapText="1"/>
    </xf>
    <xf numFmtId="4" fontId="12" fillId="13" borderId="13" xfId="0" applyNumberFormat="1" applyFont="1" applyFill="1" applyBorder="1" applyAlignment="1">
      <alignment horizontal="right" vertical="top" wrapText="1"/>
    </xf>
    <xf numFmtId="164" fontId="13" fillId="14" borderId="14" xfId="0" applyNumberFormat="1" applyFont="1" applyFill="1" applyBorder="1" applyAlignment="1">
      <alignment horizontal="right" vertical="top" wrapText="1"/>
    </xf>
    <xf numFmtId="0" fontId="0" fillId="17" borderId="0" xfId="0" applyFill="1"/>
    <xf numFmtId="0" fontId="14" fillId="16" borderId="0" xfId="0" applyFont="1" applyFill="1" applyAlignment="1">
      <alignment horizontal="left" vertical="top" wrapText="1"/>
    </xf>
    <xf numFmtId="164" fontId="15" fillId="15" borderId="0" xfId="0" applyNumberFormat="1" applyFont="1" applyFill="1" applyAlignment="1">
      <alignment horizontal="right" vertical="top" wrapText="1"/>
    </xf>
    <xf numFmtId="4" fontId="17" fillId="15" borderId="0" xfId="0" applyNumberFormat="1" applyFont="1" applyFill="1" applyAlignment="1">
      <alignment horizontal="right" vertical="top" wrapText="1"/>
    </xf>
    <xf numFmtId="0" fontId="16" fillId="16" borderId="0" xfId="0" applyFont="1" applyFill="1" applyAlignment="1">
      <alignment horizontal="left" vertical="center" wrapText="1"/>
    </xf>
    <xf numFmtId="0" fontId="16" fillId="17" borderId="0" xfId="0" applyFont="1" applyFill="1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18" borderId="15" xfId="0" applyFont="1" applyFill="1" applyBorder="1" applyAlignment="1">
      <alignment vertical="center"/>
    </xf>
    <xf numFmtId="0" fontId="18" fillId="18" borderId="16" xfId="0" applyFont="1" applyFill="1" applyBorder="1" applyAlignment="1">
      <alignment vertical="center"/>
    </xf>
    <xf numFmtId="0" fontId="18" fillId="18" borderId="20" xfId="0" applyFont="1" applyFill="1" applyBorder="1" applyAlignment="1" applyProtection="1">
      <alignment horizontal="center" vertical="center"/>
      <protection locked="0"/>
    </xf>
    <xf numFmtId="0" fontId="18" fillId="18" borderId="1" xfId="0" applyFont="1" applyFill="1" applyBorder="1" applyAlignment="1" applyProtection="1">
      <alignment horizontal="center" vertical="center"/>
      <protection locked="0"/>
    </xf>
    <xf numFmtId="0" fontId="18" fillId="18" borderId="1" xfId="0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/>
    </xf>
    <xf numFmtId="0" fontId="18" fillId="19" borderId="21" xfId="0" applyFont="1" applyFill="1" applyBorder="1" applyAlignment="1">
      <alignment horizontal="center" vertical="center"/>
    </xf>
    <xf numFmtId="0" fontId="0" fillId="20" borderId="0" xfId="0" applyFill="1"/>
    <xf numFmtId="0" fontId="18" fillId="19" borderId="22" xfId="0" applyFont="1" applyFill="1" applyBorder="1" applyAlignment="1">
      <alignment horizontal="center" vertical="center"/>
    </xf>
    <xf numFmtId="1" fontId="19" fillId="0" borderId="20" xfId="1" applyNumberFormat="1" applyFont="1" applyBorder="1" applyAlignment="1">
      <alignment horizontal="center" vertical="center"/>
    </xf>
    <xf numFmtId="2" fontId="18" fillId="0" borderId="1" xfId="1" applyNumberFormat="1" applyFont="1" applyBorder="1" applyAlignment="1">
      <alignment vertical="center"/>
    </xf>
    <xf numFmtId="166" fontId="19" fillId="0" borderId="1" xfId="1" applyNumberFormat="1" applyFont="1" applyBorder="1" applyAlignment="1">
      <alignment horizontal="center" vertical="center"/>
    </xf>
    <xf numFmtId="10" fontId="19" fillId="0" borderId="1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right" vertical="center"/>
    </xf>
    <xf numFmtId="10" fontId="18" fillId="0" borderId="1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0" fillId="0" borderId="24" xfId="0" applyBorder="1"/>
    <xf numFmtId="0" fontId="18" fillId="0" borderId="24" xfId="0" applyFont="1" applyBorder="1" applyAlignment="1">
      <alignment horizontal="center" vertical="center"/>
    </xf>
    <xf numFmtId="10" fontId="0" fillId="0" borderId="0" xfId="0" applyNumberFormat="1"/>
    <xf numFmtId="166" fontId="19" fillId="0" borderId="23" xfId="0" applyNumberFormat="1" applyFont="1" applyBorder="1" applyAlignment="1">
      <alignment horizontal="right" vertical="center"/>
    </xf>
    <xf numFmtId="10" fontId="19" fillId="0" borderId="24" xfId="0" applyNumberFormat="1" applyFont="1" applyBorder="1" applyAlignment="1">
      <alignment horizontal="right" vertical="center"/>
    </xf>
    <xf numFmtId="166" fontId="19" fillId="0" borderId="24" xfId="0" applyNumberFormat="1" applyFont="1" applyBorder="1" applyAlignment="1">
      <alignment horizontal="right" vertical="center"/>
    </xf>
    <xf numFmtId="166" fontId="18" fillId="18" borderId="1" xfId="1" applyNumberFormat="1" applyFont="1" applyFill="1" applyBorder="1" applyAlignment="1">
      <alignment horizontal="center" vertical="center"/>
    </xf>
    <xf numFmtId="10" fontId="18" fillId="18" borderId="1" xfId="0" applyNumberFormat="1" applyFont="1" applyFill="1" applyBorder="1" applyAlignment="1">
      <alignment horizontal="center" vertical="center"/>
    </xf>
    <xf numFmtId="165" fontId="18" fillId="18" borderId="1" xfId="0" applyNumberFormat="1" applyFont="1" applyFill="1" applyBorder="1" applyAlignment="1">
      <alignment horizontal="center" vertical="center"/>
    </xf>
    <xf numFmtId="0" fontId="18" fillId="18" borderId="27" xfId="0" applyFont="1" applyFill="1" applyBorder="1" applyAlignment="1">
      <alignment horizontal="center" vertical="center"/>
    </xf>
    <xf numFmtId="0" fontId="18" fillId="18" borderId="28" xfId="0" applyFont="1" applyFill="1" applyBorder="1" applyAlignment="1">
      <alignment horizontal="center" vertical="center"/>
    </xf>
    <xf numFmtId="165" fontId="18" fillId="18" borderId="26" xfId="0" applyNumberFormat="1" applyFont="1" applyFill="1" applyBorder="1" applyAlignment="1">
      <alignment horizontal="center" vertical="center"/>
    </xf>
    <xf numFmtId="10" fontId="18" fillId="18" borderId="26" xfId="0" applyNumberFormat="1" applyFont="1" applyFill="1" applyBorder="1" applyAlignment="1">
      <alignment horizontal="center" vertical="center"/>
    </xf>
    <xf numFmtId="0" fontId="17" fillId="15" borderId="0" xfId="0" applyFont="1" applyFill="1" applyAlignment="1">
      <alignment horizontal="left" vertical="top" wrapText="1"/>
    </xf>
    <xf numFmtId="0" fontId="14" fillId="15" borderId="0" xfId="0" applyFont="1" applyFill="1" applyAlignment="1">
      <alignment horizontal="left" vertical="top" wrapText="1"/>
    </xf>
    <xf numFmtId="0" fontId="16" fillId="16" borderId="29" xfId="0" applyFont="1" applyFill="1" applyBorder="1" applyAlignment="1">
      <alignment horizontal="left" vertical="center" wrapText="1"/>
    </xf>
    <xf numFmtId="0" fontId="16" fillId="17" borderId="0" xfId="0" applyFont="1" applyFill="1" applyAlignment="1">
      <alignment horizontal="left" vertical="center"/>
    </xf>
    <xf numFmtId="0" fontId="18" fillId="19" borderId="16" xfId="0" applyFont="1" applyFill="1" applyBorder="1" applyAlignment="1">
      <alignment horizontal="center" vertical="center"/>
    </xf>
    <xf numFmtId="0" fontId="18" fillId="19" borderId="19" xfId="0" applyFont="1" applyFill="1" applyBorder="1" applyAlignment="1">
      <alignment horizontal="center" vertical="center"/>
    </xf>
    <xf numFmtId="0" fontId="19" fillId="18" borderId="17" xfId="0" applyFont="1" applyFill="1" applyBorder="1"/>
    <xf numFmtId="0" fontId="19" fillId="18" borderId="18" xfId="0" applyFont="1" applyFill="1" applyBorder="1"/>
    <xf numFmtId="0" fontId="18" fillId="18" borderId="16" xfId="0" applyFont="1" applyFill="1" applyBorder="1" applyAlignment="1">
      <alignment horizontal="center" vertical="center"/>
    </xf>
    <xf numFmtId="2" fontId="18" fillId="18" borderId="20" xfId="1" applyNumberFormat="1" applyFont="1" applyFill="1" applyBorder="1" applyAlignment="1">
      <alignment horizontal="center" vertical="center"/>
    </xf>
    <xf numFmtId="2" fontId="18" fillId="18" borderId="1" xfId="1" applyNumberFormat="1" applyFont="1" applyFill="1" applyBorder="1" applyAlignment="1">
      <alignment horizontal="center" vertical="center"/>
    </xf>
    <xf numFmtId="1" fontId="18" fillId="18" borderId="25" xfId="1" applyNumberFormat="1" applyFont="1" applyFill="1" applyBorder="1" applyAlignment="1">
      <alignment horizontal="center" vertical="center"/>
    </xf>
    <xf numFmtId="1" fontId="18" fillId="18" borderId="26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Plan1" xfId="1" xr:uid="{C958A8CC-AB20-46ED-BBE1-642C2343D1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0</xdr:col>
      <xdr:colOff>889584</xdr:colOff>
      <xdr:row>2</xdr:row>
      <xdr:rowOff>508000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724E6E-21EA-4F65-9A86-B39A45E26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5725"/>
          <a:ext cx="794334" cy="7926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demsc\D\Projetos\Projetos%202025\Constru&#231;&#227;o%20Escola%20na%20Vila%20Os&#243;rio\PLANILHA%20DE%20OR&#199;AMENTO\Or&#231;amento%20e%20cronograma.xlsx" TargetMode="External"/><Relationship Id="rId1" Type="http://schemas.openxmlformats.org/officeDocument/2006/relationships/externalLinkPath" Target="/Projetos/Projetos%202025/Constru&#231;&#227;o%20Escola%20na%20Vila%20Os&#243;rio/PLANILHA%20DE%20OR&#199;AMENTO/Or&#231;amento%20e%20cronogr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çamento Sintético"/>
      <sheetName val="Cronograma"/>
    </sheetNames>
    <sheetDataSet>
      <sheetData sheetId="0">
        <row r="4">
          <cell r="D4" t="str">
            <v>SERVIÇOS PRELIMINARES</v>
          </cell>
        </row>
        <row r="9">
          <cell r="D9" t="str">
            <v>INFRAESTRUTURA E SUPERESTRUTURA</v>
          </cell>
        </row>
        <row r="29">
          <cell r="D29" t="str">
            <v>ALVENARIA</v>
          </cell>
        </row>
        <row r="32">
          <cell r="D32" t="str">
            <v>PISOS</v>
          </cell>
        </row>
        <row r="45">
          <cell r="D45" t="str">
            <v>COBERTURA METÁLICA</v>
          </cell>
        </row>
        <row r="51">
          <cell r="D51" t="str">
            <v>REVESTIMENTOS INTERNOS</v>
          </cell>
        </row>
        <row r="70">
          <cell r="D70" t="str">
            <v>REVESTIMENTOS EXTERNOS</v>
          </cell>
        </row>
        <row r="77">
          <cell r="D77" t="str">
            <v>HIDRÁULICA</v>
          </cell>
        </row>
        <row r="138">
          <cell r="D138" t="str">
            <v>ELÉTRICA</v>
          </cell>
        </row>
        <row r="208">
          <cell r="D208" t="str">
            <v>ESQUADRIAS</v>
          </cell>
        </row>
        <row r="227">
          <cell r="D227" t="str">
            <v>REDE DE LÓGICA E TELEFONIA</v>
          </cell>
        </row>
        <row r="238">
          <cell r="D238" t="str">
            <v>REDE DE GÁS GLP</v>
          </cell>
        </row>
        <row r="247">
          <cell r="D247" t="str">
            <v>AVCB</v>
          </cell>
        </row>
        <row r="257">
          <cell r="D257" t="str">
            <v>SERVIÇOS COMPLEMENTARES</v>
          </cell>
        </row>
        <row r="263">
          <cell r="D263" t="str">
            <v>SERVIÇOS FINAIS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6"/>
  <sheetViews>
    <sheetView tabSelected="1" showWhiteSpace="0" workbookViewId="0">
      <selection activeCell="D254" sqref="D254:D257"/>
    </sheetView>
  </sheetViews>
  <sheetFormatPr defaultRowHeight="14.25"/>
  <cols>
    <col min="1" max="2" width="13" bestFit="1" customWidth="1"/>
    <col min="3" max="3" width="13.25" bestFit="1" customWidth="1"/>
    <col min="4" max="4" width="60" bestFit="1" customWidth="1"/>
    <col min="5" max="5" width="8" bestFit="1" customWidth="1"/>
    <col min="6" max="11" width="13" bestFit="1" customWidth="1"/>
  </cols>
  <sheetData>
    <row r="1" spans="1:10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15">
      <c r="A2" s="14"/>
      <c r="B2" s="14"/>
      <c r="C2" s="19" t="s">
        <v>669</v>
      </c>
      <c r="D2" s="19" t="s">
        <v>668</v>
      </c>
      <c r="E2" s="14"/>
      <c r="F2" s="14"/>
      <c r="G2" s="14"/>
      <c r="H2" s="14"/>
      <c r="I2" s="14"/>
      <c r="J2" s="14"/>
    </row>
    <row r="3" spans="1:10" ht="47.25" customHeight="1">
      <c r="A3" s="15"/>
      <c r="B3" s="15"/>
      <c r="C3" s="18" t="s">
        <v>670</v>
      </c>
      <c r="D3" s="18" t="s">
        <v>671</v>
      </c>
      <c r="E3" s="15"/>
      <c r="F3" s="15"/>
      <c r="G3" s="15"/>
      <c r="H3" s="51" t="s">
        <v>0</v>
      </c>
      <c r="I3" s="51"/>
      <c r="J3" s="17">
        <f>I6 + I11 + I31 + I34 + I47 + I53 + I72 + I79 + I140 + I198 + I217 + I228 + I237 + I244 + I250</f>
        <v>0</v>
      </c>
    </row>
    <row r="4" spans="1:10" ht="20.100000000000001" customHeight="1">
      <c r="A4" s="15"/>
      <c r="B4" s="15"/>
      <c r="C4" s="15"/>
      <c r="D4" s="15"/>
      <c r="E4" s="15"/>
      <c r="F4" s="15"/>
      <c r="G4" s="15"/>
      <c r="H4" s="52" t="s">
        <v>1</v>
      </c>
      <c r="I4" s="52"/>
      <c r="J4" s="16">
        <v>0.23</v>
      </c>
    </row>
    <row r="5" spans="1:10" ht="30" customHeight="1">
      <c r="A5" s="1" t="s">
        <v>2</v>
      </c>
      <c r="B5" s="3" t="s">
        <v>3</v>
      </c>
      <c r="C5" s="1" t="s">
        <v>4</v>
      </c>
      <c r="D5" s="1" t="s">
        <v>5</v>
      </c>
      <c r="E5" s="2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ht="24" customHeight="1">
      <c r="A6" s="4" t="s">
        <v>12</v>
      </c>
      <c r="B6" s="4" t="s">
        <v>13</v>
      </c>
      <c r="C6" s="4"/>
      <c r="D6" s="4" t="s">
        <v>14</v>
      </c>
      <c r="E6" s="5"/>
      <c r="F6" s="6">
        <v>1</v>
      </c>
      <c r="G6" s="6" t="s">
        <v>15</v>
      </c>
      <c r="H6" s="7">
        <f>I7</f>
        <v>0</v>
      </c>
      <c r="I6" s="7">
        <f t="shared" ref="I6:I69" si="0">TRUNC(F6 * H6,2)</f>
        <v>0</v>
      </c>
      <c r="J6" s="8" t="e">
        <f>I6 / J3</f>
        <v>#DIV/0!</v>
      </c>
    </row>
    <row r="7" spans="1:10" ht="24" customHeight="1">
      <c r="A7" s="4" t="s">
        <v>16</v>
      </c>
      <c r="B7" s="4" t="s">
        <v>13</v>
      </c>
      <c r="C7" s="4"/>
      <c r="D7" s="4" t="s">
        <v>17</v>
      </c>
      <c r="E7" s="5"/>
      <c r="F7" s="6">
        <v>1</v>
      </c>
      <c r="G7" s="6" t="s">
        <v>15</v>
      </c>
      <c r="H7" s="7">
        <f>I8 + I9 + I10</f>
        <v>0</v>
      </c>
      <c r="I7" s="7">
        <f t="shared" si="0"/>
        <v>0</v>
      </c>
      <c r="J7" s="8" t="e">
        <f>I7 / J3</f>
        <v>#DIV/0!</v>
      </c>
    </row>
    <row r="8" spans="1:10" ht="24" customHeight="1">
      <c r="A8" s="9" t="s">
        <v>18</v>
      </c>
      <c r="B8" s="9" t="s">
        <v>19</v>
      </c>
      <c r="C8" s="9" t="s">
        <v>20</v>
      </c>
      <c r="D8" s="9" t="s">
        <v>21</v>
      </c>
      <c r="E8" s="10" t="s">
        <v>22</v>
      </c>
      <c r="F8" s="11">
        <v>3</v>
      </c>
      <c r="G8" s="12"/>
      <c r="H8" s="12">
        <f>TRUNC(TRUNC(G8 * J4, 2) + G8, 2)</f>
        <v>0</v>
      </c>
      <c r="I8" s="12">
        <f t="shared" si="0"/>
        <v>0</v>
      </c>
      <c r="J8" s="13" t="e">
        <f>I8 / J3</f>
        <v>#DIV/0!</v>
      </c>
    </row>
    <row r="9" spans="1:10" ht="26.1" customHeight="1">
      <c r="A9" s="9" t="s">
        <v>23</v>
      </c>
      <c r="B9" s="9" t="s">
        <v>24</v>
      </c>
      <c r="C9" s="9" t="s">
        <v>25</v>
      </c>
      <c r="D9" s="9" t="s">
        <v>26</v>
      </c>
      <c r="E9" s="10" t="s">
        <v>22</v>
      </c>
      <c r="F9" s="11">
        <v>1190</v>
      </c>
      <c r="G9" s="12"/>
      <c r="H9" s="12">
        <f>TRUNC(TRUNC(G9 * J4, 2) + G9, 2)</f>
        <v>0</v>
      </c>
      <c r="I9" s="12">
        <f t="shared" si="0"/>
        <v>0</v>
      </c>
      <c r="J9" s="13" t="e">
        <f>I9 / J3</f>
        <v>#DIV/0!</v>
      </c>
    </row>
    <row r="10" spans="1:10" ht="24" customHeight="1">
      <c r="A10" s="9" t="s">
        <v>27</v>
      </c>
      <c r="B10" s="9" t="s">
        <v>28</v>
      </c>
      <c r="C10" s="9" t="s">
        <v>20</v>
      </c>
      <c r="D10" s="9" t="s">
        <v>29</v>
      </c>
      <c r="E10" s="10" t="s">
        <v>22</v>
      </c>
      <c r="F10" s="11">
        <v>660</v>
      </c>
      <c r="G10" s="12"/>
      <c r="H10" s="12">
        <f>TRUNC(TRUNC(G10 * J4, 2) + G10, 2)</f>
        <v>0</v>
      </c>
      <c r="I10" s="12">
        <f t="shared" si="0"/>
        <v>0</v>
      </c>
      <c r="J10" s="13" t="e">
        <f>I10 / J3</f>
        <v>#DIV/0!</v>
      </c>
    </row>
    <row r="11" spans="1:10" ht="24" customHeight="1">
      <c r="A11" s="4" t="s">
        <v>30</v>
      </c>
      <c r="B11" s="4" t="s">
        <v>13</v>
      </c>
      <c r="C11" s="4"/>
      <c r="D11" s="4" t="s">
        <v>31</v>
      </c>
      <c r="E11" s="5"/>
      <c r="F11" s="6">
        <v>1</v>
      </c>
      <c r="G11" s="6" t="s">
        <v>15</v>
      </c>
      <c r="H11" s="7">
        <f>I12 + I15 + I24</f>
        <v>0</v>
      </c>
      <c r="I11" s="7">
        <f t="shared" si="0"/>
        <v>0</v>
      </c>
      <c r="J11" s="8" t="e">
        <f>I11 / J3</f>
        <v>#DIV/0!</v>
      </c>
    </row>
    <row r="12" spans="1:10" ht="24" customHeight="1">
      <c r="A12" s="4" t="s">
        <v>32</v>
      </c>
      <c r="B12" s="4" t="s">
        <v>13</v>
      </c>
      <c r="C12" s="4"/>
      <c r="D12" s="4" t="s">
        <v>33</v>
      </c>
      <c r="E12" s="5"/>
      <c r="F12" s="6">
        <v>1</v>
      </c>
      <c r="G12" s="6" t="s">
        <v>15</v>
      </c>
      <c r="H12" s="7">
        <f>I13 + I14</f>
        <v>0</v>
      </c>
      <c r="I12" s="7">
        <f t="shared" si="0"/>
        <v>0</v>
      </c>
      <c r="J12" s="8" t="e">
        <f>I12 / J3</f>
        <v>#DIV/0!</v>
      </c>
    </row>
    <row r="13" spans="1:10" ht="26.1" customHeight="1">
      <c r="A13" s="9" t="s">
        <v>34</v>
      </c>
      <c r="B13" s="9" t="s">
        <v>35</v>
      </c>
      <c r="C13" s="9" t="s">
        <v>36</v>
      </c>
      <c r="D13" s="9" t="s">
        <v>37</v>
      </c>
      <c r="E13" s="10" t="s">
        <v>38</v>
      </c>
      <c r="F13" s="11">
        <v>705</v>
      </c>
      <c r="G13" s="12"/>
      <c r="H13" s="12">
        <f>TRUNC(TRUNC(G13 * J4, 2) + G13, 2)</f>
        <v>0</v>
      </c>
      <c r="I13" s="12">
        <f t="shared" si="0"/>
        <v>0</v>
      </c>
      <c r="J13" s="13" t="e">
        <f>I13 / J3</f>
        <v>#DIV/0!</v>
      </c>
    </row>
    <row r="14" spans="1:10" ht="26.1" customHeight="1">
      <c r="A14" s="9" t="s">
        <v>39</v>
      </c>
      <c r="B14" s="9" t="s">
        <v>40</v>
      </c>
      <c r="C14" s="9" t="s">
        <v>20</v>
      </c>
      <c r="D14" s="9" t="s">
        <v>41</v>
      </c>
      <c r="E14" s="10" t="s">
        <v>42</v>
      </c>
      <c r="F14" s="11">
        <v>854</v>
      </c>
      <c r="G14" s="12"/>
      <c r="H14" s="12">
        <f>TRUNC(TRUNC(G14 * J4, 2) + G14, 2)</f>
        <v>0</v>
      </c>
      <c r="I14" s="12">
        <f t="shared" si="0"/>
        <v>0</v>
      </c>
      <c r="J14" s="13" t="e">
        <f>I14 / J3</f>
        <v>#DIV/0!</v>
      </c>
    </row>
    <row r="15" spans="1:10" ht="24" customHeight="1">
      <c r="A15" s="4" t="s">
        <v>43</v>
      </c>
      <c r="B15" s="4" t="s">
        <v>13</v>
      </c>
      <c r="C15" s="4"/>
      <c r="D15" s="4" t="s">
        <v>44</v>
      </c>
      <c r="E15" s="5"/>
      <c r="F15" s="6">
        <v>1</v>
      </c>
      <c r="G15" s="6" t="s">
        <v>15</v>
      </c>
      <c r="H15" s="7">
        <f>I16 + I17 + I18 + I19 + I20 + I21 + I22 + I23</f>
        <v>0</v>
      </c>
      <c r="I15" s="7">
        <f t="shared" si="0"/>
        <v>0</v>
      </c>
      <c r="J15" s="8" t="e">
        <f>I15 / J3</f>
        <v>#DIV/0!</v>
      </c>
    </row>
    <row r="16" spans="1:10" ht="26.1" customHeight="1">
      <c r="A16" s="9" t="s">
        <v>45</v>
      </c>
      <c r="B16" s="9" t="s">
        <v>46</v>
      </c>
      <c r="C16" s="9" t="s">
        <v>20</v>
      </c>
      <c r="D16" s="9" t="s">
        <v>47</v>
      </c>
      <c r="E16" s="10" t="s">
        <v>48</v>
      </c>
      <c r="F16" s="11">
        <v>83.32</v>
      </c>
      <c r="G16" s="12"/>
      <c r="H16" s="12">
        <f>TRUNC(TRUNC(G16 * J4, 2) + G16, 2)</f>
        <v>0</v>
      </c>
      <c r="I16" s="12">
        <f t="shared" si="0"/>
        <v>0</v>
      </c>
      <c r="J16" s="13" t="e">
        <f>I16 / J3</f>
        <v>#DIV/0!</v>
      </c>
    </row>
    <row r="17" spans="1:10" ht="24" customHeight="1">
      <c r="A17" s="9" t="s">
        <v>49</v>
      </c>
      <c r="B17" s="9" t="s">
        <v>50</v>
      </c>
      <c r="C17" s="9" t="s">
        <v>20</v>
      </c>
      <c r="D17" s="9" t="s">
        <v>51</v>
      </c>
      <c r="E17" s="10" t="s">
        <v>22</v>
      </c>
      <c r="F17" s="11">
        <v>399</v>
      </c>
      <c r="G17" s="12"/>
      <c r="H17" s="12">
        <f>TRUNC(TRUNC(G17 * J4, 2) + G17, 2)</f>
        <v>0</v>
      </c>
      <c r="I17" s="12">
        <f t="shared" si="0"/>
        <v>0</v>
      </c>
      <c r="J17" s="13" t="e">
        <f>I17 / J3</f>
        <v>#DIV/0!</v>
      </c>
    </row>
    <row r="18" spans="1:10" ht="26.1" customHeight="1">
      <c r="A18" s="9" t="s">
        <v>52</v>
      </c>
      <c r="B18" s="9" t="s">
        <v>53</v>
      </c>
      <c r="C18" s="9" t="s">
        <v>20</v>
      </c>
      <c r="D18" s="9" t="s">
        <v>54</v>
      </c>
      <c r="E18" s="10" t="s">
        <v>22</v>
      </c>
      <c r="F18" s="11">
        <v>399</v>
      </c>
      <c r="G18" s="12"/>
      <c r="H18" s="12">
        <f>TRUNC(TRUNC(G18 * J4, 2) + G18, 2)</f>
        <v>0</v>
      </c>
      <c r="I18" s="12">
        <f t="shared" si="0"/>
        <v>0</v>
      </c>
      <c r="J18" s="13" t="e">
        <f>I18 / J3</f>
        <v>#DIV/0!</v>
      </c>
    </row>
    <row r="19" spans="1:10" ht="26.1" customHeight="1">
      <c r="A19" s="9" t="s">
        <v>55</v>
      </c>
      <c r="B19" s="9" t="s">
        <v>40</v>
      </c>
      <c r="C19" s="9" t="s">
        <v>20</v>
      </c>
      <c r="D19" s="9" t="s">
        <v>56</v>
      </c>
      <c r="E19" s="10" t="s">
        <v>57</v>
      </c>
      <c r="F19" s="11">
        <v>3227</v>
      </c>
      <c r="G19" s="12"/>
      <c r="H19" s="12">
        <f>TRUNC(TRUNC(G19 * J4, 2) + G19, 2)</f>
        <v>0</v>
      </c>
      <c r="I19" s="12">
        <f t="shared" si="0"/>
        <v>0</v>
      </c>
      <c r="J19" s="13" t="e">
        <f>I19 / J3</f>
        <v>#DIV/0!</v>
      </c>
    </row>
    <row r="20" spans="1:10" ht="26.1" customHeight="1">
      <c r="A20" s="9" t="s">
        <v>58</v>
      </c>
      <c r="B20" s="9" t="s">
        <v>59</v>
      </c>
      <c r="C20" s="9" t="s">
        <v>20</v>
      </c>
      <c r="D20" s="9" t="s">
        <v>60</v>
      </c>
      <c r="E20" s="10" t="s">
        <v>57</v>
      </c>
      <c r="F20" s="11">
        <v>812.2</v>
      </c>
      <c r="G20" s="12"/>
      <c r="H20" s="12">
        <f>TRUNC(TRUNC(G20 * J4, 2) + G20, 2)</f>
        <v>0</v>
      </c>
      <c r="I20" s="12">
        <f t="shared" si="0"/>
        <v>0</v>
      </c>
      <c r="J20" s="13" t="e">
        <f>I20 / J3</f>
        <v>#DIV/0!</v>
      </c>
    </row>
    <row r="21" spans="1:10" ht="24" customHeight="1">
      <c r="A21" s="9" t="s">
        <v>61</v>
      </c>
      <c r="B21" s="9" t="s">
        <v>62</v>
      </c>
      <c r="C21" s="9" t="s">
        <v>20</v>
      </c>
      <c r="D21" s="9" t="s">
        <v>63</v>
      </c>
      <c r="E21" s="10" t="s">
        <v>48</v>
      </c>
      <c r="F21" s="11">
        <v>34.9</v>
      </c>
      <c r="G21" s="12"/>
      <c r="H21" s="12">
        <f>TRUNC(TRUNC(G21 * J4, 2) + G21, 2)</f>
        <v>0</v>
      </c>
      <c r="I21" s="12">
        <f t="shared" si="0"/>
        <v>0</v>
      </c>
      <c r="J21" s="13" t="e">
        <f>I21 / J3</f>
        <v>#DIV/0!</v>
      </c>
    </row>
    <row r="22" spans="1:10" ht="26.1" customHeight="1">
      <c r="A22" s="9" t="s">
        <v>64</v>
      </c>
      <c r="B22" s="9" t="s">
        <v>65</v>
      </c>
      <c r="C22" s="9" t="s">
        <v>66</v>
      </c>
      <c r="D22" s="9" t="s">
        <v>67</v>
      </c>
      <c r="E22" s="10" t="s">
        <v>22</v>
      </c>
      <c r="F22" s="11">
        <v>350.74</v>
      </c>
      <c r="G22" s="12"/>
      <c r="H22" s="12">
        <f>TRUNC(TRUNC(G22 * J4, 2) + G22, 2)</f>
        <v>0</v>
      </c>
      <c r="I22" s="12">
        <f t="shared" si="0"/>
        <v>0</v>
      </c>
      <c r="J22" s="13" t="e">
        <f>I22 / J3</f>
        <v>#DIV/0!</v>
      </c>
    </row>
    <row r="23" spans="1:10" ht="26.1" customHeight="1">
      <c r="A23" s="9" t="s">
        <v>68</v>
      </c>
      <c r="B23" s="9" t="s">
        <v>69</v>
      </c>
      <c r="C23" s="9" t="s">
        <v>20</v>
      </c>
      <c r="D23" s="9" t="s">
        <v>70</v>
      </c>
      <c r="E23" s="10" t="s">
        <v>48</v>
      </c>
      <c r="F23" s="11">
        <v>48.42</v>
      </c>
      <c r="G23" s="12"/>
      <c r="H23" s="12">
        <f>TRUNC(TRUNC(G23 * J4, 2) + G23, 2)</f>
        <v>0</v>
      </c>
      <c r="I23" s="12">
        <f t="shared" si="0"/>
        <v>0</v>
      </c>
      <c r="J23" s="13" t="e">
        <f>I23 / J3</f>
        <v>#DIV/0!</v>
      </c>
    </row>
    <row r="24" spans="1:10" ht="24" customHeight="1">
      <c r="A24" s="4" t="s">
        <v>71</v>
      </c>
      <c r="B24" s="4" t="s">
        <v>13</v>
      </c>
      <c r="C24" s="4"/>
      <c r="D24" s="4" t="s">
        <v>72</v>
      </c>
      <c r="E24" s="5"/>
      <c r="F24" s="6">
        <v>1</v>
      </c>
      <c r="G24" s="6" t="s">
        <v>15</v>
      </c>
      <c r="H24" s="7">
        <f>I25 + I26 + I27 + I28 + I29 + I30</f>
        <v>0</v>
      </c>
      <c r="I24" s="7">
        <f t="shared" si="0"/>
        <v>0</v>
      </c>
      <c r="J24" s="8" t="e">
        <f>I24 / J3</f>
        <v>#DIV/0!</v>
      </c>
    </row>
    <row r="25" spans="1:10" ht="24" customHeight="1">
      <c r="A25" s="9" t="s">
        <v>73</v>
      </c>
      <c r="B25" s="9" t="s">
        <v>74</v>
      </c>
      <c r="C25" s="9" t="s">
        <v>20</v>
      </c>
      <c r="D25" s="9" t="s">
        <v>75</v>
      </c>
      <c r="E25" s="10" t="s">
        <v>22</v>
      </c>
      <c r="F25" s="11">
        <v>335.8</v>
      </c>
      <c r="G25" s="12"/>
      <c r="H25" s="12">
        <f>TRUNC(TRUNC(G25 * J4, 2) + G25, 2)</f>
        <v>0</v>
      </c>
      <c r="I25" s="12">
        <f t="shared" si="0"/>
        <v>0</v>
      </c>
      <c r="J25" s="13" t="e">
        <f>I25 / J3</f>
        <v>#DIV/0!</v>
      </c>
    </row>
    <row r="26" spans="1:10" ht="26.1" customHeight="1">
      <c r="A26" s="9" t="s">
        <v>76</v>
      </c>
      <c r="B26" s="9" t="s">
        <v>77</v>
      </c>
      <c r="C26" s="9" t="s">
        <v>20</v>
      </c>
      <c r="D26" s="9" t="s">
        <v>78</v>
      </c>
      <c r="E26" s="10" t="s">
        <v>22</v>
      </c>
      <c r="F26" s="11">
        <v>335.8</v>
      </c>
      <c r="G26" s="12"/>
      <c r="H26" s="12">
        <f>TRUNC(TRUNC(G26 * J4, 2) + G26, 2)</f>
        <v>0</v>
      </c>
      <c r="I26" s="12">
        <f t="shared" si="0"/>
        <v>0</v>
      </c>
      <c r="J26" s="13" t="e">
        <f>I26 / J3</f>
        <v>#DIV/0!</v>
      </c>
    </row>
    <row r="27" spans="1:10" ht="26.1" customHeight="1">
      <c r="A27" s="9" t="s">
        <v>79</v>
      </c>
      <c r="B27" s="9" t="s">
        <v>40</v>
      </c>
      <c r="C27" s="9" t="s">
        <v>20</v>
      </c>
      <c r="D27" s="9" t="s">
        <v>56</v>
      </c>
      <c r="E27" s="10" t="s">
        <v>57</v>
      </c>
      <c r="F27" s="11">
        <v>1836.3</v>
      </c>
      <c r="G27" s="12"/>
      <c r="H27" s="12">
        <f>TRUNC(TRUNC(G27 * J4, 2) + G27, 2)</f>
        <v>0</v>
      </c>
      <c r="I27" s="12">
        <f t="shared" si="0"/>
        <v>0</v>
      </c>
      <c r="J27" s="13" t="e">
        <f>I27 / J3</f>
        <v>#DIV/0!</v>
      </c>
    </row>
    <row r="28" spans="1:10" ht="26.1" customHeight="1">
      <c r="A28" s="9" t="s">
        <v>80</v>
      </c>
      <c r="B28" s="9" t="s">
        <v>59</v>
      </c>
      <c r="C28" s="9" t="s">
        <v>20</v>
      </c>
      <c r="D28" s="9" t="s">
        <v>60</v>
      </c>
      <c r="E28" s="10" t="s">
        <v>57</v>
      </c>
      <c r="F28" s="11">
        <v>812.2</v>
      </c>
      <c r="G28" s="12"/>
      <c r="H28" s="12">
        <f>TRUNC(TRUNC(G28 * J4, 2) + G28, 2)</f>
        <v>0</v>
      </c>
      <c r="I28" s="12">
        <f t="shared" si="0"/>
        <v>0</v>
      </c>
      <c r="J28" s="13" t="e">
        <f>I28 / J3</f>
        <v>#DIV/0!</v>
      </c>
    </row>
    <row r="29" spans="1:10" ht="39" customHeight="1">
      <c r="A29" s="9" t="s">
        <v>81</v>
      </c>
      <c r="B29" s="9" t="s">
        <v>82</v>
      </c>
      <c r="C29" s="9" t="s">
        <v>20</v>
      </c>
      <c r="D29" s="9" t="s">
        <v>83</v>
      </c>
      <c r="E29" s="10" t="s">
        <v>22</v>
      </c>
      <c r="F29" s="11">
        <v>557.20000000000005</v>
      </c>
      <c r="G29" s="12"/>
      <c r="H29" s="12">
        <f>TRUNC(TRUNC(G29 * J4, 2) + G29, 2)</f>
        <v>0</v>
      </c>
      <c r="I29" s="12">
        <f t="shared" si="0"/>
        <v>0</v>
      </c>
      <c r="J29" s="13" t="e">
        <f>I29 / J3</f>
        <v>#DIV/0!</v>
      </c>
    </row>
    <row r="30" spans="1:10" ht="24" customHeight="1">
      <c r="A30" s="9" t="s">
        <v>84</v>
      </c>
      <c r="B30" s="9" t="s">
        <v>62</v>
      </c>
      <c r="C30" s="9" t="s">
        <v>20</v>
      </c>
      <c r="D30" s="9" t="s">
        <v>63</v>
      </c>
      <c r="E30" s="10" t="s">
        <v>48</v>
      </c>
      <c r="F30" s="11">
        <v>56.5</v>
      </c>
      <c r="G30" s="12"/>
      <c r="H30" s="12">
        <f>TRUNC(TRUNC(G30 * J4, 2) + G30, 2)</f>
        <v>0</v>
      </c>
      <c r="I30" s="12">
        <f t="shared" si="0"/>
        <v>0</v>
      </c>
      <c r="J30" s="13" t="e">
        <f>I30 / J3</f>
        <v>#DIV/0!</v>
      </c>
    </row>
    <row r="31" spans="1:10" ht="24" customHeight="1">
      <c r="A31" s="4" t="s">
        <v>85</v>
      </c>
      <c r="B31" s="4" t="s">
        <v>13</v>
      </c>
      <c r="C31" s="4"/>
      <c r="D31" s="4" t="s">
        <v>86</v>
      </c>
      <c r="E31" s="5"/>
      <c r="F31" s="6">
        <v>1</v>
      </c>
      <c r="G31" s="6" t="s">
        <v>15</v>
      </c>
      <c r="H31" s="7">
        <f>I32 + I33</f>
        <v>0</v>
      </c>
      <c r="I31" s="7">
        <f t="shared" si="0"/>
        <v>0</v>
      </c>
      <c r="J31" s="8" t="e">
        <f>I31 / J3</f>
        <v>#DIV/0!</v>
      </c>
    </row>
    <row r="32" spans="1:10" ht="24" customHeight="1">
      <c r="A32" s="9" t="s">
        <v>87</v>
      </c>
      <c r="B32" s="9" t="s">
        <v>88</v>
      </c>
      <c r="C32" s="9" t="s">
        <v>20</v>
      </c>
      <c r="D32" s="9" t="s">
        <v>89</v>
      </c>
      <c r="E32" s="10" t="s">
        <v>22</v>
      </c>
      <c r="F32" s="11">
        <v>994.64</v>
      </c>
      <c r="G32" s="12"/>
      <c r="H32" s="12">
        <f>TRUNC(TRUNC(G32 * J4, 2) + G32, 2)</f>
        <v>0</v>
      </c>
      <c r="I32" s="12">
        <f t="shared" si="0"/>
        <v>0</v>
      </c>
      <c r="J32" s="13" t="e">
        <f>I32 / J3</f>
        <v>#DIV/0!</v>
      </c>
    </row>
    <row r="33" spans="1:10" ht="26.1" customHeight="1">
      <c r="A33" s="9" t="s">
        <v>90</v>
      </c>
      <c r="B33" s="9" t="s">
        <v>91</v>
      </c>
      <c r="C33" s="9" t="s">
        <v>25</v>
      </c>
      <c r="D33" s="9" t="s">
        <v>92</v>
      </c>
      <c r="E33" s="10" t="s">
        <v>93</v>
      </c>
      <c r="F33" s="11">
        <v>265.10000000000002</v>
      </c>
      <c r="G33" s="12"/>
      <c r="H33" s="12">
        <f>TRUNC(TRUNC(G33 * J4, 2) + G33, 2)</f>
        <v>0</v>
      </c>
      <c r="I33" s="12">
        <f t="shared" si="0"/>
        <v>0</v>
      </c>
      <c r="J33" s="13" t="e">
        <f>I33 / J3</f>
        <v>#DIV/0!</v>
      </c>
    </row>
    <row r="34" spans="1:10" ht="24" customHeight="1">
      <c r="A34" s="4" t="s">
        <v>94</v>
      </c>
      <c r="B34" s="4" t="s">
        <v>13</v>
      </c>
      <c r="C34" s="4"/>
      <c r="D34" s="4" t="s">
        <v>95</v>
      </c>
      <c r="E34" s="5"/>
      <c r="F34" s="6">
        <v>1</v>
      </c>
      <c r="G34" s="6" t="s">
        <v>15</v>
      </c>
      <c r="H34" s="7">
        <f>I35 + I43</f>
        <v>0</v>
      </c>
      <c r="I34" s="7">
        <f t="shared" si="0"/>
        <v>0</v>
      </c>
      <c r="J34" s="8" t="e">
        <f>I34 / J3</f>
        <v>#DIV/0!</v>
      </c>
    </row>
    <row r="35" spans="1:10" ht="24" customHeight="1">
      <c r="A35" s="4" t="s">
        <v>96</v>
      </c>
      <c r="B35" s="4" t="s">
        <v>13</v>
      </c>
      <c r="C35" s="4"/>
      <c r="D35" s="4" t="s">
        <v>97</v>
      </c>
      <c r="E35" s="5"/>
      <c r="F35" s="6">
        <v>1</v>
      </c>
      <c r="G35" s="6" t="s">
        <v>15</v>
      </c>
      <c r="H35" s="7">
        <f>I36 + I37 + I38 + I39 + I40 + I41 + I42</f>
        <v>0</v>
      </c>
      <c r="I35" s="7">
        <f t="shared" si="0"/>
        <v>0</v>
      </c>
      <c r="J35" s="8" t="e">
        <f>I35 / J3</f>
        <v>#DIV/0!</v>
      </c>
    </row>
    <row r="36" spans="1:10" ht="39" customHeight="1">
      <c r="A36" s="9" t="s">
        <v>98</v>
      </c>
      <c r="B36" s="9" t="s">
        <v>99</v>
      </c>
      <c r="C36" s="9" t="s">
        <v>25</v>
      </c>
      <c r="D36" s="9" t="s">
        <v>100</v>
      </c>
      <c r="E36" s="10" t="s">
        <v>22</v>
      </c>
      <c r="F36" s="11">
        <v>592.70000000000005</v>
      </c>
      <c r="G36" s="12"/>
      <c r="H36" s="12">
        <f>TRUNC(TRUNC(G36 * J4, 2) + G36, 2)</f>
        <v>0</v>
      </c>
      <c r="I36" s="12">
        <f t="shared" si="0"/>
        <v>0</v>
      </c>
      <c r="J36" s="13" t="e">
        <f>I36 / J3</f>
        <v>#DIV/0!</v>
      </c>
    </row>
    <row r="37" spans="1:10" ht="24" customHeight="1">
      <c r="A37" s="9" t="s">
        <v>101</v>
      </c>
      <c r="B37" s="9" t="s">
        <v>102</v>
      </c>
      <c r="C37" s="9" t="s">
        <v>20</v>
      </c>
      <c r="D37" s="9" t="s">
        <v>103</v>
      </c>
      <c r="E37" s="10" t="s">
        <v>48</v>
      </c>
      <c r="F37" s="11">
        <v>29.63</v>
      </c>
      <c r="G37" s="12"/>
      <c r="H37" s="12">
        <f>TRUNC(TRUNC(G37 * J4, 2) + G37, 2)</f>
        <v>0</v>
      </c>
      <c r="I37" s="12">
        <f t="shared" si="0"/>
        <v>0</v>
      </c>
      <c r="J37" s="13" t="e">
        <f>I37 / J3</f>
        <v>#DIV/0!</v>
      </c>
    </row>
    <row r="38" spans="1:10" ht="24" customHeight="1">
      <c r="A38" s="9" t="s">
        <v>104</v>
      </c>
      <c r="B38" s="9" t="s">
        <v>105</v>
      </c>
      <c r="C38" s="9" t="s">
        <v>66</v>
      </c>
      <c r="D38" s="9" t="s">
        <v>106</v>
      </c>
      <c r="E38" s="10" t="s">
        <v>42</v>
      </c>
      <c r="F38" s="11">
        <v>1778.1</v>
      </c>
      <c r="G38" s="12"/>
      <c r="H38" s="12">
        <f>TRUNC(TRUNC(G38 * J4, 2) + G38, 2)</f>
        <v>0</v>
      </c>
      <c r="I38" s="12">
        <f t="shared" si="0"/>
        <v>0</v>
      </c>
      <c r="J38" s="13" t="e">
        <f>I38 / J3</f>
        <v>#DIV/0!</v>
      </c>
    </row>
    <row r="39" spans="1:10" ht="26.1" customHeight="1">
      <c r="A39" s="9" t="s">
        <v>107</v>
      </c>
      <c r="B39" s="9" t="s">
        <v>108</v>
      </c>
      <c r="C39" s="9" t="s">
        <v>20</v>
      </c>
      <c r="D39" s="9" t="s">
        <v>109</v>
      </c>
      <c r="E39" s="10" t="s">
        <v>48</v>
      </c>
      <c r="F39" s="11">
        <v>71.12</v>
      </c>
      <c r="G39" s="12"/>
      <c r="H39" s="12">
        <f>TRUNC(TRUNC(G39 * J4, 2) + G39, 2)</f>
        <v>0</v>
      </c>
      <c r="I39" s="12">
        <f t="shared" si="0"/>
        <v>0</v>
      </c>
      <c r="J39" s="13" t="e">
        <f>I39 / J3</f>
        <v>#DIV/0!</v>
      </c>
    </row>
    <row r="40" spans="1:10" ht="65.099999999999994" customHeight="1">
      <c r="A40" s="9" t="s">
        <v>110</v>
      </c>
      <c r="B40" s="9" t="s">
        <v>111</v>
      </c>
      <c r="C40" s="9" t="s">
        <v>20</v>
      </c>
      <c r="D40" s="9" t="s">
        <v>112</v>
      </c>
      <c r="E40" s="10" t="s">
        <v>22</v>
      </c>
      <c r="F40" s="11">
        <v>100.67</v>
      </c>
      <c r="G40" s="12"/>
      <c r="H40" s="12">
        <f>TRUNC(TRUNC(G40 * J4, 2) + G40, 2)</f>
        <v>0</v>
      </c>
      <c r="I40" s="12">
        <f t="shared" si="0"/>
        <v>0</v>
      </c>
      <c r="J40" s="13" t="e">
        <f>I40 / J3</f>
        <v>#DIV/0!</v>
      </c>
    </row>
    <row r="41" spans="1:10" ht="26.1" customHeight="1">
      <c r="A41" s="9" t="s">
        <v>113</v>
      </c>
      <c r="B41" s="9" t="s">
        <v>114</v>
      </c>
      <c r="C41" s="9" t="s">
        <v>20</v>
      </c>
      <c r="D41" s="9" t="s">
        <v>115</v>
      </c>
      <c r="E41" s="10" t="s">
        <v>38</v>
      </c>
      <c r="F41" s="11">
        <v>300.55</v>
      </c>
      <c r="G41" s="12"/>
      <c r="H41" s="12">
        <f>TRUNC(TRUNC(G41 * J4, 2) + G41, 2)</f>
        <v>0</v>
      </c>
      <c r="I41" s="12">
        <f t="shared" si="0"/>
        <v>0</v>
      </c>
      <c r="J41" s="13" t="e">
        <f>I41 / J3</f>
        <v>#DIV/0!</v>
      </c>
    </row>
    <row r="42" spans="1:10" ht="24" customHeight="1">
      <c r="A42" s="9" t="s">
        <v>116</v>
      </c>
      <c r="B42" s="9" t="s">
        <v>117</v>
      </c>
      <c r="C42" s="9" t="s">
        <v>20</v>
      </c>
      <c r="D42" s="9" t="s">
        <v>118</v>
      </c>
      <c r="E42" s="10" t="s">
        <v>22</v>
      </c>
      <c r="F42" s="11">
        <v>462</v>
      </c>
      <c r="G42" s="12"/>
      <c r="H42" s="12">
        <f>TRUNC(TRUNC(G42 * J4, 2) + G42, 2)</f>
        <v>0</v>
      </c>
      <c r="I42" s="12">
        <f t="shared" si="0"/>
        <v>0</v>
      </c>
      <c r="J42" s="13" t="e">
        <f>I42 / J3</f>
        <v>#DIV/0!</v>
      </c>
    </row>
    <row r="43" spans="1:10" ht="24" customHeight="1">
      <c r="A43" s="4" t="s">
        <v>119</v>
      </c>
      <c r="B43" s="4" t="s">
        <v>13</v>
      </c>
      <c r="C43" s="4"/>
      <c r="D43" s="4" t="s">
        <v>120</v>
      </c>
      <c r="E43" s="5"/>
      <c r="F43" s="6">
        <v>1</v>
      </c>
      <c r="G43" s="6" t="s">
        <v>15</v>
      </c>
      <c r="H43" s="7">
        <f>I44 + I45 + I46</f>
        <v>0</v>
      </c>
      <c r="I43" s="7">
        <f t="shared" si="0"/>
        <v>0</v>
      </c>
      <c r="J43" s="8" t="e">
        <f>I43 / J3</f>
        <v>#DIV/0!</v>
      </c>
    </row>
    <row r="44" spans="1:10" ht="39" customHeight="1">
      <c r="A44" s="9" t="s">
        <v>121</v>
      </c>
      <c r="B44" s="9" t="s">
        <v>99</v>
      </c>
      <c r="C44" s="9" t="s">
        <v>25</v>
      </c>
      <c r="D44" s="9" t="s">
        <v>100</v>
      </c>
      <c r="E44" s="10" t="s">
        <v>22</v>
      </c>
      <c r="F44" s="11">
        <v>338</v>
      </c>
      <c r="G44" s="12"/>
      <c r="H44" s="12">
        <f>TRUNC(TRUNC(G44 * J4, 2) + G44, 2)</f>
        <v>0</v>
      </c>
      <c r="I44" s="12">
        <f t="shared" si="0"/>
        <v>0</v>
      </c>
      <c r="J44" s="13" t="e">
        <f>I44 / J3</f>
        <v>#DIV/0!</v>
      </c>
    </row>
    <row r="45" spans="1:10" ht="39" customHeight="1">
      <c r="A45" s="9" t="s">
        <v>122</v>
      </c>
      <c r="B45" s="9" t="s">
        <v>123</v>
      </c>
      <c r="C45" s="9" t="s">
        <v>25</v>
      </c>
      <c r="D45" s="9" t="s">
        <v>124</v>
      </c>
      <c r="E45" s="10" t="s">
        <v>22</v>
      </c>
      <c r="F45" s="11">
        <v>353</v>
      </c>
      <c r="G45" s="12"/>
      <c r="H45" s="12">
        <f>TRUNC(TRUNC(G45 * J4, 2) + G45, 2)</f>
        <v>0</v>
      </c>
      <c r="I45" s="12">
        <f t="shared" si="0"/>
        <v>0</v>
      </c>
      <c r="J45" s="13" t="e">
        <f>I45 / J3</f>
        <v>#DIV/0!</v>
      </c>
    </row>
    <row r="46" spans="1:10" ht="26.1" customHeight="1">
      <c r="A46" s="9" t="s">
        <v>125</v>
      </c>
      <c r="B46" s="9" t="s">
        <v>126</v>
      </c>
      <c r="C46" s="9" t="s">
        <v>20</v>
      </c>
      <c r="D46" s="9" t="s">
        <v>127</v>
      </c>
      <c r="E46" s="10" t="s">
        <v>22</v>
      </c>
      <c r="F46" s="11">
        <v>353</v>
      </c>
      <c r="G46" s="12"/>
      <c r="H46" s="12">
        <f>TRUNC(TRUNC(G46 * J4, 2) + G46, 2)</f>
        <v>0</v>
      </c>
      <c r="I46" s="12">
        <f t="shared" si="0"/>
        <v>0</v>
      </c>
      <c r="J46" s="13" t="e">
        <f>I46 / J3</f>
        <v>#DIV/0!</v>
      </c>
    </row>
    <row r="47" spans="1:10" ht="24" customHeight="1">
      <c r="A47" s="4" t="s">
        <v>128</v>
      </c>
      <c r="B47" s="4" t="s">
        <v>13</v>
      </c>
      <c r="C47" s="4"/>
      <c r="D47" s="4" t="s">
        <v>129</v>
      </c>
      <c r="E47" s="5"/>
      <c r="F47" s="6">
        <v>1</v>
      </c>
      <c r="G47" s="6" t="s">
        <v>15</v>
      </c>
      <c r="H47" s="7">
        <f>I48</f>
        <v>0</v>
      </c>
      <c r="I47" s="7">
        <f t="shared" si="0"/>
        <v>0</v>
      </c>
      <c r="J47" s="8" t="e">
        <f>I47 / J3</f>
        <v>#DIV/0!</v>
      </c>
    </row>
    <row r="48" spans="1:10" ht="24" customHeight="1">
      <c r="A48" s="4" t="s">
        <v>130</v>
      </c>
      <c r="B48" s="4" t="s">
        <v>13</v>
      </c>
      <c r="C48" s="4"/>
      <c r="D48" s="4" t="s">
        <v>129</v>
      </c>
      <c r="E48" s="5"/>
      <c r="F48" s="6">
        <v>1</v>
      </c>
      <c r="G48" s="6" t="s">
        <v>15</v>
      </c>
      <c r="H48" s="7">
        <f>I49 + I50 + I51 + I52</f>
        <v>0</v>
      </c>
      <c r="I48" s="7">
        <f t="shared" si="0"/>
        <v>0</v>
      </c>
      <c r="J48" s="8" t="e">
        <f>I48 / J3</f>
        <v>#DIV/0!</v>
      </c>
    </row>
    <row r="49" spans="1:10" ht="39" customHeight="1">
      <c r="A49" s="9" t="s">
        <v>131</v>
      </c>
      <c r="B49" s="9" t="s">
        <v>132</v>
      </c>
      <c r="C49" s="9" t="s">
        <v>20</v>
      </c>
      <c r="D49" s="9" t="s">
        <v>133</v>
      </c>
      <c r="E49" s="10" t="s">
        <v>22</v>
      </c>
      <c r="F49" s="11">
        <v>665</v>
      </c>
      <c r="G49" s="12"/>
      <c r="H49" s="12">
        <f>TRUNC(TRUNC(G49 * J4, 2) + G49, 2)</f>
        <v>0</v>
      </c>
      <c r="I49" s="12">
        <f t="shared" si="0"/>
        <v>0</v>
      </c>
      <c r="J49" s="13" t="e">
        <f>I49 / J3</f>
        <v>#DIV/0!</v>
      </c>
    </row>
    <row r="50" spans="1:10" ht="39" customHeight="1">
      <c r="A50" s="9" t="s">
        <v>134</v>
      </c>
      <c r="B50" s="9" t="s">
        <v>135</v>
      </c>
      <c r="C50" s="9" t="s">
        <v>20</v>
      </c>
      <c r="D50" s="9" t="s">
        <v>136</v>
      </c>
      <c r="E50" s="10" t="s">
        <v>38</v>
      </c>
      <c r="F50" s="11">
        <v>25</v>
      </c>
      <c r="G50" s="12"/>
      <c r="H50" s="12">
        <f>TRUNC(TRUNC(G50 * J4, 2) + G50, 2)</f>
        <v>0</v>
      </c>
      <c r="I50" s="12">
        <f t="shared" si="0"/>
        <v>0</v>
      </c>
      <c r="J50" s="13" t="e">
        <f>I50 / J3</f>
        <v>#DIV/0!</v>
      </c>
    </row>
    <row r="51" spans="1:10" ht="26.1" customHeight="1">
      <c r="A51" s="9" t="s">
        <v>137</v>
      </c>
      <c r="B51" s="9" t="s">
        <v>138</v>
      </c>
      <c r="C51" s="9" t="s">
        <v>20</v>
      </c>
      <c r="D51" s="9" t="s">
        <v>139</v>
      </c>
      <c r="E51" s="10" t="s">
        <v>57</v>
      </c>
      <c r="F51" s="11">
        <v>4122</v>
      </c>
      <c r="G51" s="12"/>
      <c r="H51" s="12">
        <f>TRUNC(TRUNC(G51 * J4, 2) + G51, 2)</f>
        <v>0</v>
      </c>
      <c r="I51" s="12">
        <f t="shared" si="0"/>
        <v>0</v>
      </c>
      <c r="J51" s="13" t="e">
        <f>I51 / J3</f>
        <v>#DIV/0!</v>
      </c>
    </row>
    <row r="52" spans="1:10" ht="26.1" customHeight="1">
      <c r="A52" s="9" t="s">
        <v>140</v>
      </c>
      <c r="B52" s="9" t="s">
        <v>141</v>
      </c>
      <c r="C52" s="9" t="s">
        <v>20</v>
      </c>
      <c r="D52" s="9" t="s">
        <v>142</v>
      </c>
      <c r="E52" s="10" t="s">
        <v>22</v>
      </c>
      <c r="F52" s="11">
        <v>348.08</v>
      </c>
      <c r="G52" s="12"/>
      <c r="H52" s="12">
        <f>TRUNC(TRUNC(G52 * J4, 2) + G52, 2)</f>
        <v>0</v>
      </c>
      <c r="I52" s="12">
        <f t="shared" si="0"/>
        <v>0</v>
      </c>
      <c r="J52" s="13" t="e">
        <f>I52 / J3</f>
        <v>#DIV/0!</v>
      </c>
    </row>
    <row r="53" spans="1:10" ht="24" customHeight="1">
      <c r="A53" s="4" t="s">
        <v>143</v>
      </c>
      <c r="B53" s="4" t="s">
        <v>13</v>
      </c>
      <c r="C53" s="4"/>
      <c r="D53" s="4" t="s">
        <v>144</v>
      </c>
      <c r="E53" s="5"/>
      <c r="F53" s="6">
        <v>1</v>
      </c>
      <c r="G53" s="6" t="s">
        <v>15</v>
      </c>
      <c r="H53" s="7">
        <f>I54 + I68</f>
        <v>0</v>
      </c>
      <c r="I53" s="7">
        <f t="shared" si="0"/>
        <v>0</v>
      </c>
      <c r="J53" s="8" t="e">
        <f>I53 / J3</f>
        <v>#DIV/0!</v>
      </c>
    </row>
    <row r="54" spans="1:10" ht="24" customHeight="1">
      <c r="A54" s="4" t="s">
        <v>145</v>
      </c>
      <c r="B54" s="4" t="s">
        <v>13</v>
      </c>
      <c r="C54" s="4"/>
      <c r="D54" s="4" t="s">
        <v>146</v>
      </c>
      <c r="E54" s="5"/>
      <c r="F54" s="6">
        <v>1</v>
      </c>
      <c r="G54" s="6" t="s">
        <v>15</v>
      </c>
      <c r="H54" s="7">
        <f>I55 + I64</f>
        <v>0</v>
      </c>
      <c r="I54" s="7">
        <f t="shared" si="0"/>
        <v>0</v>
      </c>
      <c r="J54" s="8" t="e">
        <f>I54 / J3</f>
        <v>#DIV/0!</v>
      </c>
    </row>
    <row r="55" spans="1:10" ht="24" customHeight="1">
      <c r="A55" s="4" t="s">
        <v>147</v>
      </c>
      <c r="B55" s="4" t="s">
        <v>13</v>
      </c>
      <c r="C55" s="4"/>
      <c r="D55" s="4" t="s">
        <v>148</v>
      </c>
      <c r="E55" s="5"/>
      <c r="F55" s="6">
        <v>1</v>
      </c>
      <c r="G55" s="6" t="s">
        <v>15</v>
      </c>
      <c r="H55" s="7">
        <f>I56 + I57 + I58 + I59 + I60 + I61 + I62 + I63</f>
        <v>0</v>
      </c>
      <c r="I55" s="7">
        <f t="shared" si="0"/>
        <v>0</v>
      </c>
      <c r="J55" s="8" t="e">
        <f>I55 / J3</f>
        <v>#DIV/0!</v>
      </c>
    </row>
    <row r="56" spans="1:10" ht="24" customHeight="1">
      <c r="A56" s="9" t="s">
        <v>149</v>
      </c>
      <c r="B56" s="9" t="s">
        <v>150</v>
      </c>
      <c r="C56" s="9" t="s">
        <v>20</v>
      </c>
      <c r="D56" s="9" t="s">
        <v>151</v>
      </c>
      <c r="E56" s="10" t="s">
        <v>22</v>
      </c>
      <c r="F56" s="11">
        <v>1068.42</v>
      </c>
      <c r="G56" s="12"/>
      <c r="H56" s="12">
        <f>TRUNC(TRUNC(G56 * J4, 2) + G56, 2)</f>
        <v>0</v>
      </c>
      <c r="I56" s="12">
        <f t="shared" si="0"/>
        <v>0</v>
      </c>
      <c r="J56" s="13" t="e">
        <f>I56 / J3</f>
        <v>#DIV/0!</v>
      </c>
    </row>
    <row r="57" spans="1:10" ht="24" customHeight="1">
      <c r="A57" s="9" t="s">
        <v>152</v>
      </c>
      <c r="B57" s="9" t="s">
        <v>153</v>
      </c>
      <c r="C57" s="9" t="s">
        <v>20</v>
      </c>
      <c r="D57" s="9" t="s">
        <v>154</v>
      </c>
      <c r="E57" s="10" t="s">
        <v>22</v>
      </c>
      <c r="F57" s="11">
        <v>1068.42</v>
      </c>
      <c r="G57" s="12"/>
      <c r="H57" s="12">
        <f>TRUNC(TRUNC(G57 * J4, 2) + G57, 2)</f>
        <v>0</v>
      </c>
      <c r="I57" s="12">
        <f t="shared" si="0"/>
        <v>0</v>
      </c>
      <c r="J57" s="13" t="e">
        <f>I57 / J3</f>
        <v>#DIV/0!</v>
      </c>
    </row>
    <row r="58" spans="1:10" ht="24" customHeight="1">
      <c r="A58" s="9" t="s">
        <v>155</v>
      </c>
      <c r="B58" s="9" t="s">
        <v>156</v>
      </c>
      <c r="C58" s="9" t="s">
        <v>20</v>
      </c>
      <c r="D58" s="9" t="s">
        <v>157</v>
      </c>
      <c r="E58" s="10" t="s">
        <v>22</v>
      </c>
      <c r="F58" s="11">
        <v>1068.42</v>
      </c>
      <c r="G58" s="12"/>
      <c r="H58" s="12">
        <f>TRUNC(TRUNC(G58 * J4, 2) + G58, 2)</f>
        <v>0</v>
      </c>
      <c r="I58" s="12">
        <f t="shared" si="0"/>
        <v>0</v>
      </c>
      <c r="J58" s="13" t="e">
        <f>I58 / J3</f>
        <v>#DIV/0!</v>
      </c>
    </row>
    <row r="59" spans="1:10" ht="24" customHeight="1">
      <c r="A59" s="9" t="s">
        <v>158</v>
      </c>
      <c r="B59" s="9" t="s">
        <v>159</v>
      </c>
      <c r="C59" s="9" t="s">
        <v>20</v>
      </c>
      <c r="D59" s="9" t="s">
        <v>160</v>
      </c>
      <c r="E59" s="10" t="s">
        <v>22</v>
      </c>
      <c r="F59" s="11">
        <v>982.51</v>
      </c>
      <c r="G59" s="12"/>
      <c r="H59" s="12">
        <f>TRUNC(TRUNC(G59 * J4, 2) + G59, 2)</f>
        <v>0</v>
      </c>
      <c r="I59" s="12">
        <f t="shared" si="0"/>
        <v>0</v>
      </c>
      <c r="J59" s="13" t="e">
        <f>I59 / J3</f>
        <v>#DIV/0!</v>
      </c>
    </row>
    <row r="60" spans="1:10" ht="26.1" customHeight="1">
      <c r="A60" s="9" t="s">
        <v>161</v>
      </c>
      <c r="B60" s="9" t="s">
        <v>162</v>
      </c>
      <c r="C60" s="9" t="s">
        <v>25</v>
      </c>
      <c r="D60" s="9" t="s">
        <v>163</v>
      </c>
      <c r="E60" s="10" t="s">
        <v>22</v>
      </c>
      <c r="F60" s="11">
        <v>737.6</v>
      </c>
      <c r="G60" s="12"/>
      <c r="H60" s="12">
        <f>TRUNC(TRUNC(G60 * J4, 2) + G60, 2)</f>
        <v>0</v>
      </c>
      <c r="I60" s="12">
        <f t="shared" si="0"/>
        <v>0</v>
      </c>
      <c r="J60" s="13" t="e">
        <f>I60 / J3</f>
        <v>#DIV/0!</v>
      </c>
    </row>
    <row r="61" spans="1:10" ht="26.1" customHeight="1">
      <c r="A61" s="9" t="s">
        <v>164</v>
      </c>
      <c r="B61" s="9" t="s">
        <v>165</v>
      </c>
      <c r="C61" s="9" t="s">
        <v>66</v>
      </c>
      <c r="D61" s="9" t="s">
        <v>166</v>
      </c>
      <c r="E61" s="10" t="s">
        <v>22</v>
      </c>
      <c r="F61" s="11">
        <v>244.91</v>
      </c>
      <c r="G61" s="12"/>
      <c r="H61" s="12">
        <f>TRUNC(TRUNC(G61 * J4, 2) + G61, 2)</f>
        <v>0</v>
      </c>
      <c r="I61" s="12">
        <f t="shared" si="0"/>
        <v>0</v>
      </c>
      <c r="J61" s="13" t="e">
        <f>I61 / J3</f>
        <v>#DIV/0!</v>
      </c>
    </row>
    <row r="62" spans="1:10" ht="26.1" customHeight="1">
      <c r="A62" s="9" t="s">
        <v>167</v>
      </c>
      <c r="B62" s="9" t="s">
        <v>168</v>
      </c>
      <c r="C62" s="9" t="s">
        <v>20</v>
      </c>
      <c r="D62" s="9" t="s">
        <v>169</v>
      </c>
      <c r="E62" s="10" t="s">
        <v>22</v>
      </c>
      <c r="F62" s="11">
        <v>70.56</v>
      </c>
      <c r="G62" s="12"/>
      <c r="H62" s="12">
        <f>TRUNC(TRUNC(G62 * J4, 2) + G62, 2)</f>
        <v>0</v>
      </c>
      <c r="I62" s="12">
        <f t="shared" si="0"/>
        <v>0</v>
      </c>
      <c r="J62" s="13" t="e">
        <f>I62 / J3</f>
        <v>#DIV/0!</v>
      </c>
    </row>
    <row r="63" spans="1:10" ht="26.1" customHeight="1">
      <c r="A63" s="9" t="s">
        <v>170</v>
      </c>
      <c r="B63" s="9" t="s">
        <v>141</v>
      </c>
      <c r="C63" s="9" t="s">
        <v>20</v>
      </c>
      <c r="D63" s="9" t="s">
        <v>171</v>
      </c>
      <c r="E63" s="10" t="s">
        <v>22</v>
      </c>
      <c r="F63" s="11">
        <v>28.75</v>
      </c>
      <c r="G63" s="12"/>
      <c r="H63" s="12">
        <f>TRUNC(TRUNC(G63 * J4, 2) + G63, 2)</f>
        <v>0</v>
      </c>
      <c r="I63" s="12">
        <f t="shared" si="0"/>
        <v>0</v>
      </c>
      <c r="J63" s="13" t="e">
        <f>I63 / J3</f>
        <v>#DIV/0!</v>
      </c>
    </row>
    <row r="64" spans="1:10" ht="24" customHeight="1">
      <c r="A64" s="4" t="s">
        <v>172</v>
      </c>
      <c r="B64" s="4" t="s">
        <v>13</v>
      </c>
      <c r="C64" s="4"/>
      <c r="D64" s="4" t="s">
        <v>173</v>
      </c>
      <c r="E64" s="5"/>
      <c r="F64" s="6">
        <v>1</v>
      </c>
      <c r="G64" s="6" t="s">
        <v>15</v>
      </c>
      <c r="H64" s="7">
        <f>I65 + I66 + I67</f>
        <v>0</v>
      </c>
      <c r="I64" s="7">
        <f t="shared" si="0"/>
        <v>0</v>
      </c>
      <c r="J64" s="8" t="e">
        <f>I64 / J3</f>
        <v>#DIV/0!</v>
      </c>
    </row>
    <row r="65" spans="1:10" ht="24" customHeight="1">
      <c r="A65" s="9" t="s">
        <v>174</v>
      </c>
      <c r="B65" s="9" t="s">
        <v>150</v>
      </c>
      <c r="C65" s="9" t="s">
        <v>20</v>
      </c>
      <c r="D65" s="9" t="s">
        <v>151</v>
      </c>
      <c r="E65" s="10" t="s">
        <v>22</v>
      </c>
      <c r="F65" s="11">
        <v>442.97</v>
      </c>
      <c r="G65" s="12"/>
      <c r="H65" s="12">
        <f>TRUNC(TRUNC(G65 * J4, 2) + G65, 2)</f>
        <v>0</v>
      </c>
      <c r="I65" s="12">
        <f t="shared" si="0"/>
        <v>0</v>
      </c>
      <c r="J65" s="13" t="e">
        <f>I65 / J3</f>
        <v>#DIV/0!</v>
      </c>
    </row>
    <row r="66" spans="1:10" ht="65.099999999999994" customHeight="1">
      <c r="A66" s="9" t="s">
        <v>175</v>
      </c>
      <c r="B66" s="9" t="s">
        <v>111</v>
      </c>
      <c r="C66" s="9" t="s">
        <v>20</v>
      </c>
      <c r="D66" s="9" t="s">
        <v>112</v>
      </c>
      <c r="E66" s="10" t="s">
        <v>22</v>
      </c>
      <c r="F66" s="11">
        <v>407.47</v>
      </c>
      <c r="G66" s="12"/>
      <c r="H66" s="12">
        <f>TRUNC(TRUNC(G66 * J4, 2) + G66, 2)</f>
        <v>0</v>
      </c>
      <c r="I66" s="12">
        <f t="shared" si="0"/>
        <v>0</v>
      </c>
      <c r="J66" s="13" t="e">
        <f>I66 / J3</f>
        <v>#DIV/0!</v>
      </c>
    </row>
    <row r="67" spans="1:10" ht="24" customHeight="1">
      <c r="A67" s="9" t="s">
        <v>176</v>
      </c>
      <c r="B67" s="9" t="s">
        <v>177</v>
      </c>
      <c r="C67" s="9" t="s">
        <v>66</v>
      </c>
      <c r="D67" s="9" t="s">
        <v>178</v>
      </c>
      <c r="E67" s="10" t="s">
        <v>93</v>
      </c>
      <c r="F67" s="11">
        <v>58.4</v>
      </c>
      <c r="G67" s="12"/>
      <c r="H67" s="12">
        <f>TRUNC(TRUNC(G67 * J4, 2) + G67, 2)</f>
        <v>0</v>
      </c>
      <c r="I67" s="12">
        <f t="shared" si="0"/>
        <v>0</v>
      </c>
      <c r="J67" s="13" t="e">
        <f>I67 / J3</f>
        <v>#DIV/0!</v>
      </c>
    </row>
    <row r="68" spans="1:10" ht="24" customHeight="1">
      <c r="A68" s="4" t="s">
        <v>179</v>
      </c>
      <c r="B68" s="4" t="s">
        <v>13</v>
      </c>
      <c r="C68" s="4"/>
      <c r="D68" s="4" t="s">
        <v>180</v>
      </c>
      <c r="E68" s="5"/>
      <c r="F68" s="6">
        <v>1</v>
      </c>
      <c r="G68" s="6"/>
      <c r="H68" s="7">
        <f>I69 + I70 + I71</f>
        <v>0</v>
      </c>
      <c r="I68" s="7">
        <f t="shared" si="0"/>
        <v>0</v>
      </c>
      <c r="J68" s="8" t="e">
        <f>I68 / J3</f>
        <v>#DIV/0!</v>
      </c>
    </row>
    <row r="69" spans="1:10" ht="24" customHeight="1">
      <c r="A69" s="9" t="s">
        <v>181</v>
      </c>
      <c r="B69" s="9" t="s">
        <v>150</v>
      </c>
      <c r="C69" s="9" t="s">
        <v>20</v>
      </c>
      <c r="D69" s="9" t="s">
        <v>151</v>
      </c>
      <c r="E69" s="10" t="s">
        <v>22</v>
      </c>
      <c r="F69" s="11">
        <v>559.47</v>
      </c>
      <c r="G69" s="12"/>
      <c r="H69" s="12">
        <f>TRUNC(TRUNC(G69 * J4, 2) + G69, 2)</f>
        <v>0</v>
      </c>
      <c r="I69" s="12">
        <f t="shared" si="0"/>
        <v>0</v>
      </c>
      <c r="J69" s="13" t="e">
        <f>I69 / J3</f>
        <v>#DIV/0!</v>
      </c>
    </row>
    <row r="70" spans="1:10" ht="24" customHeight="1">
      <c r="A70" s="9" t="s">
        <v>182</v>
      </c>
      <c r="B70" s="9" t="s">
        <v>153</v>
      </c>
      <c r="C70" s="9" t="s">
        <v>20</v>
      </c>
      <c r="D70" s="9" t="s">
        <v>154</v>
      </c>
      <c r="E70" s="10" t="s">
        <v>22</v>
      </c>
      <c r="F70" s="11">
        <v>559.47</v>
      </c>
      <c r="G70" s="12"/>
      <c r="H70" s="12">
        <f>TRUNC(TRUNC(G70 * J4, 2) + G70, 2)</f>
        <v>0</v>
      </c>
      <c r="I70" s="12">
        <f t="shared" ref="I70:I133" si="1">TRUNC(F70 * H70,2)</f>
        <v>0</v>
      </c>
      <c r="J70" s="13" t="e">
        <f>I70 / J3</f>
        <v>#DIV/0!</v>
      </c>
    </row>
    <row r="71" spans="1:10" ht="26.1" customHeight="1">
      <c r="A71" s="9" t="s">
        <v>183</v>
      </c>
      <c r="B71" s="9" t="s">
        <v>184</v>
      </c>
      <c r="C71" s="9" t="s">
        <v>25</v>
      </c>
      <c r="D71" s="9" t="s">
        <v>185</v>
      </c>
      <c r="E71" s="10" t="s">
        <v>22</v>
      </c>
      <c r="F71" s="11">
        <v>559.47</v>
      </c>
      <c r="G71" s="12"/>
      <c r="H71" s="12">
        <f>TRUNC(TRUNC(G71 * J4, 2) + G71, 2)</f>
        <v>0</v>
      </c>
      <c r="I71" s="12">
        <f t="shared" si="1"/>
        <v>0</v>
      </c>
      <c r="J71" s="13" t="e">
        <f>I71 / J3</f>
        <v>#DIV/0!</v>
      </c>
    </row>
    <row r="72" spans="1:10" ht="24" customHeight="1">
      <c r="A72" s="4" t="s">
        <v>186</v>
      </c>
      <c r="B72" s="4" t="s">
        <v>13</v>
      </c>
      <c r="C72" s="4"/>
      <c r="D72" s="4" t="s">
        <v>187</v>
      </c>
      <c r="E72" s="5"/>
      <c r="F72" s="6">
        <v>1</v>
      </c>
      <c r="G72" s="6"/>
      <c r="H72" s="7">
        <f>I73</f>
        <v>0</v>
      </c>
      <c r="I72" s="7">
        <f t="shared" si="1"/>
        <v>0</v>
      </c>
      <c r="J72" s="8" t="e">
        <f>I72 / J3</f>
        <v>#DIV/0!</v>
      </c>
    </row>
    <row r="73" spans="1:10" ht="24" customHeight="1">
      <c r="A73" s="4" t="s">
        <v>188</v>
      </c>
      <c r="B73" s="4" t="s">
        <v>13</v>
      </c>
      <c r="C73" s="4"/>
      <c r="D73" s="4" t="s">
        <v>148</v>
      </c>
      <c r="E73" s="5"/>
      <c r="F73" s="6">
        <v>1</v>
      </c>
      <c r="G73" s="6"/>
      <c r="H73" s="7">
        <f>I74 + I75 + I76 + I77 + I78</f>
        <v>0</v>
      </c>
      <c r="I73" s="7">
        <f t="shared" si="1"/>
        <v>0</v>
      </c>
      <c r="J73" s="8" t="e">
        <f>I73 / J3</f>
        <v>#DIV/0!</v>
      </c>
    </row>
    <row r="74" spans="1:10" ht="24" customHeight="1">
      <c r="A74" s="9" t="s">
        <v>189</v>
      </c>
      <c r="B74" s="9" t="s">
        <v>150</v>
      </c>
      <c r="C74" s="9" t="s">
        <v>20</v>
      </c>
      <c r="D74" s="9" t="s">
        <v>151</v>
      </c>
      <c r="E74" s="10" t="s">
        <v>22</v>
      </c>
      <c r="F74" s="11">
        <v>457.04</v>
      </c>
      <c r="G74" s="12"/>
      <c r="H74" s="12">
        <f>TRUNC(TRUNC(G74 * J4, 2) + G74, 2)</f>
        <v>0</v>
      </c>
      <c r="I74" s="12">
        <f t="shared" si="1"/>
        <v>0</v>
      </c>
      <c r="J74" s="13" t="e">
        <f>I74 / J3</f>
        <v>#DIV/0!</v>
      </c>
    </row>
    <row r="75" spans="1:10" ht="24" customHeight="1">
      <c r="A75" s="9" t="s">
        <v>190</v>
      </c>
      <c r="B75" s="9" t="s">
        <v>156</v>
      </c>
      <c r="C75" s="9" t="s">
        <v>20</v>
      </c>
      <c r="D75" s="9" t="s">
        <v>157</v>
      </c>
      <c r="E75" s="10" t="s">
        <v>22</v>
      </c>
      <c r="F75" s="11">
        <v>457.04</v>
      </c>
      <c r="G75" s="12"/>
      <c r="H75" s="12">
        <f>TRUNC(TRUNC(G75 * J4, 2) + G75, 2)</f>
        <v>0</v>
      </c>
      <c r="I75" s="12">
        <f t="shared" si="1"/>
        <v>0</v>
      </c>
      <c r="J75" s="13" t="e">
        <f>I75 / J3</f>
        <v>#DIV/0!</v>
      </c>
    </row>
    <row r="76" spans="1:10" ht="26.1" customHeight="1">
      <c r="A76" s="9" t="s">
        <v>191</v>
      </c>
      <c r="B76" s="9" t="s">
        <v>192</v>
      </c>
      <c r="C76" s="9" t="s">
        <v>25</v>
      </c>
      <c r="D76" s="9" t="s">
        <v>193</v>
      </c>
      <c r="E76" s="10" t="s">
        <v>22</v>
      </c>
      <c r="F76" s="11">
        <v>437.91</v>
      </c>
      <c r="G76" s="12"/>
      <c r="H76" s="12">
        <f>TRUNC(TRUNC(G76 * J4, 2) + G76, 2)</f>
        <v>0</v>
      </c>
      <c r="I76" s="12">
        <f t="shared" si="1"/>
        <v>0</v>
      </c>
      <c r="J76" s="13" t="e">
        <f>I76 / J3</f>
        <v>#DIV/0!</v>
      </c>
    </row>
    <row r="77" spans="1:10" ht="26.1" customHeight="1">
      <c r="A77" s="9" t="s">
        <v>194</v>
      </c>
      <c r="B77" s="9" t="s">
        <v>195</v>
      </c>
      <c r="C77" s="9" t="s">
        <v>25</v>
      </c>
      <c r="D77" s="9" t="s">
        <v>196</v>
      </c>
      <c r="E77" s="10" t="s">
        <v>22</v>
      </c>
      <c r="F77" s="11">
        <v>437.91</v>
      </c>
      <c r="G77" s="12"/>
      <c r="H77" s="12">
        <f>TRUNC(TRUNC(G77 * J4, 2) + G77, 2)</f>
        <v>0</v>
      </c>
      <c r="I77" s="12">
        <f t="shared" si="1"/>
        <v>0</v>
      </c>
      <c r="J77" s="13" t="e">
        <f>I77 / J3</f>
        <v>#DIV/0!</v>
      </c>
    </row>
    <row r="78" spans="1:10" ht="26.1" customHeight="1">
      <c r="A78" s="9" t="s">
        <v>197</v>
      </c>
      <c r="B78" s="9" t="s">
        <v>162</v>
      </c>
      <c r="C78" s="9" t="s">
        <v>25</v>
      </c>
      <c r="D78" s="9" t="s">
        <v>163</v>
      </c>
      <c r="E78" s="10" t="s">
        <v>22</v>
      </c>
      <c r="F78" s="11">
        <v>437.91</v>
      </c>
      <c r="G78" s="12"/>
      <c r="H78" s="12">
        <f>TRUNC(TRUNC(G78 * J4, 2) + G78, 2)</f>
        <v>0</v>
      </c>
      <c r="I78" s="12">
        <f t="shared" si="1"/>
        <v>0</v>
      </c>
      <c r="J78" s="13" t="e">
        <f>I78 / J3</f>
        <v>#DIV/0!</v>
      </c>
    </row>
    <row r="79" spans="1:10" ht="24" customHeight="1">
      <c r="A79" s="4" t="s">
        <v>198</v>
      </c>
      <c r="B79" s="4" t="s">
        <v>13</v>
      </c>
      <c r="C79" s="4"/>
      <c r="D79" s="4" t="s">
        <v>199</v>
      </c>
      <c r="E79" s="5"/>
      <c r="F79" s="6">
        <v>1</v>
      </c>
      <c r="G79" s="6"/>
      <c r="H79" s="7">
        <f>I80 + I106 + I115 + I120 + I128 + I137</f>
        <v>0</v>
      </c>
      <c r="I79" s="7">
        <f t="shared" si="1"/>
        <v>0</v>
      </c>
      <c r="J79" s="8" t="e">
        <f>I79 / J3</f>
        <v>#DIV/0!</v>
      </c>
    </row>
    <row r="80" spans="1:10" ht="24" customHeight="1">
      <c r="A80" s="4" t="s">
        <v>200</v>
      </c>
      <c r="B80" s="4" t="s">
        <v>13</v>
      </c>
      <c r="C80" s="4"/>
      <c r="D80" s="4" t="s">
        <v>201</v>
      </c>
      <c r="E80" s="5"/>
      <c r="F80" s="6">
        <v>1</v>
      </c>
      <c r="G80" s="6"/>
      <c r="H80" s="7">
        <f>I81 + I82 + I83 + I84 + I85 + I86 + I87 + I88 + I89 + I90 + I91 + I92 + I93 + I94 + I95 + I96 + I97 + I98 + I99 + I100 + I101 + I102 + I103 + I104 + I105</f>
        <v>0</v>
      </c>
      <c r="I80" s="7">
        <f t="shared" si="1"/>
        <v>0</v>
      </c>
      <c r="J80" s="8" t="e">
        <f>I80 / J3</f>
        <v>#DIV/0!</v>
      </c>
    </row>
    <row r="81" spans="1:10" ht="51.95" customHeight="1">
      <c r="A81" s="9" t="s">
        <v>202</v>
      </c>
      <c r="B81" s="9" t="s">
        <v>203</v>
      </c>
      <c r="C81" s="9" t="s">
        <v>25</v>
      </c>
      <c r="D81" s="9" t="s">
        <v>204</v>
      </c>
      <c r="E81" s="10" t="s">
        <v>205</v>
      </c>
      <c r="F81" s="11">
        <v>3</v>
      </c>
      <c r="G81" s="12"/>
      <c r="H81" s="12">
        <f>TRUNC(TRUNC(G81 * J4, 2) + G81, 2)</f>
        <v>0</v>
      </c>
      <c r="I81" s="12">
        <f t="shared" si="1"/>
        <v>0</v>
      </c>
      <c r="J81" s="13" t="e">
        <f>I81 / J3</f>
        <v>#DIV/0!</v>
      </c>
    </row>
    <row r="82" spans="1:10" ht="26.1" customHeight="1">
      <c r="A82" s="9" t="s">
        <v>206</v>
      </c>
      <c r="B82" s="9" t="s">
        <v>207</v>
      </c>
      <c r="C82" s="9" t="s">
        <v>25</v>
      </c>
      <c r="D82" s="9" t="s">
        <v>208</v>
      </c>
      <c r="E82" s="10" t="s">
        <v>205</v>
      </c>
      <c r="F82" s="11">
        <v>8</v>
      </c>
      <c r="G82" s="12"/>
      <c r="H82" s="12">
        <f>TRUNC(TRUNC(G82 * J4, 2) + G82, 2)</f>
        <v>0</v>
      </c>
      <c r="I82" s="12">
        <f t="shared" si="1"/>
        <v>0</v>
      </c>
      <c r="J82" s="13" t="e">
        <f>I82 / J3</f>
        <v>#DIV/0!</v>
      </c>
    </row>
    <row r="83" spans="1:10" ht="24" customHeight="1">
      <c r="A83" s="9" t="s">
        <v>209</v>
      </c>
      <c r="B83" s="9" t="s">
        <v>210</v>
      </c>
      <c r="C83" s="9" t="s">
        <v>66</v>
      </c>
      <c r="D83" s="9" t="s">
        <v>211</v>
      </c>
      <c r="E83" s="10" t="s">
        <v>212</v>
      </c>
      <c r="F83" s="11">
        <v>2</v>
      </c>
      <c r="G83" s="12"/>
      <c r="H83" s="12">
        <f>TRUNC(TRUNC(G83 * J4, 2) + G83, 2)</f>
        <v>0</v>
      </c>
      <c r="I83" s="12">
        <f t="shared" si="1"/>
        <v>0</v>
      </c>
      <c r="J83" s="13" t="e">
        <f>I83 / J3</f>
        <v>#DIV/0!</v>
      </c>
    </row>
    <row r="84" spans="1:10" ht="26.1" customHeight="1">
      <c r="A84" s="9" t="s">
        <v>213</v>
      </c>
      <c r="B84" s="9" t="s">
        <v>214</v>
      </c>
      <c r="C84" s="9" t="s">
        <v>25</v>
      </c>
      <c r="D84" s="9" t="s">
        <v>215</v>
      </c>
      <c r="E84" s="10" t="s">
        <v>205</v>
      </c>
      <c r="F84" s="11">
        <v>3</v>
      </c>
      <c r="G84" s="12"/>
      <c r="H84" s="12">
        <f>TRUNC(TRUNC(G84 * J4, 2) + G84, 2)</f>
        <v>0</v>
      </c>
      <c r="I84" s="12">
        <f t="shared" si="1"/>
        <v>0</v>
      </c>
      <c r="J84" s="13" t="e">
        <f>I84 / J3</f>
        <v>#DIV/0!</v>
      </c>
    </row>
    <row r="85" spans="1:10" ht="26.1" customHeight="1">
      <c r="A85" s="9" t="s">
        <v>216</v>
      </c>
      <c r="B85" s="9" t="s">
        <v>217</v>
      </c>
      <c r="C85" s="9" t="s">
        <v>25</v>
      </c>
      <c r="D85" s="9" t="s">
        <v>218</v>
      </c>
      <c r="E85" s="10" t="s">
        <v>205</v>
      </c>
      <c r="F85" s="11">
        <v>8</v>
      </c>
      <c r="G85" s="12"/>
      <c r="H85" s="12">
        <f>TRUNC(TRUNC(G85 * J4, 2) + G85, 2)</f>
        <v>0</v>
      </c>
      <c r="I85" s="12">
        <f t="shared" si="1"/>
        <v>0</v>
      </c>
      <c r="J85" s="13" t="e">
        <f>I85 / J3</f>
        <v>#DIV/0!</v>
      </c>
    </row>
    <row r="86" spans="1:10" ht="24" customHeight="1">
      <c r="A86" s="9" t="s">
        <v>219</v>
      </c>
      <c r="B86" s="9" t="s">
        <v>220</v>
      </c>
      <c r="C86" s="9" t="s">
        <v>66</v>
      </c>
      <c r="D86" s="9" t="s">
        <v>221</v>
      </c>
      <c r="E86" s="10" t="s">
        <v>212</v>
      </c>
      <c r="F86" s="11">
        <v>2</v>
      </c>
      <c r="G86" s="12"/>
      <c r="H86" s="12">
        <f>TRUNC(TRUNC(G86 * J4, 2) + G86, 2)</f>
        <v>0</v>
      </c>
      <c r="I86" s="12">
        <f t="shared" si="1"/>
        <v>0</v>
      </c>
      <c r="J86" s="13" t="e">
        <f>I86 / J3</f>
        <v>#DIV/0!</v>
      </c>
    </row>
    <row r="87" spans="1:10" ht="39" customHeight="1">
      <c r="A87" s="9" t="s">
        <v>222</v>
      </c>
      <c r="B87" s="9" t="s">
        <v>223</v>
      </c>
      <c r="C87" s="9" t="s">
        <v>25</v>
      </c>
      <c r="D87" s="9" t="s">
        <v>224</v>
      </c>
      <c r="E87" s="10" t="s">
        <v>205</v>
      </c>
      <c r="F87" s="11">
        <v>10</v>
      </c>
      <c r="G87" s="12"/>
      <c r="H87" s="12">
        <f>TRUNC(TRUNC(G87 * J4, 2) + G87, 2)</f>
        <v>0</v>
      </c>
      <c r="I87" s="12">
        <f t="shared" si="1"/>
        <v>0</v>
      </c>
      <c r="J87" s="13" t="e">
        <f>I87 / J3</f>
        <v>#DIV/0!</v>
      </c>
    </row>
    <row r="88" spans="1:10" ht="39" customHeight="1">
      <c r="A88" s="9" t="s">
        <v>225</v>
      </c>
      <c r="B88" s="9" t="s">
        <v>226</v>
      </c>
      <c r="C88" s="9" t="s">
        <v>25</v>
      </c>
      <c r="D88" s="9" t="s">
        <v>227</v>
      </c>
      <c r="E88" s="10" t="s">
        <v>205</v>
      </c>
      <c r="F88" s="11">
        <v>3</v>
      </c>
      <c r="G88" s="12"/>
      <c r="H88" s="12">
        <f>TRUNC(TRUNC(G88 * J4, 2) + G88, 2)</f>
        <v>0</v>
      </c>
      <c r="I88" s="12">
        <f t="shared" si="1"/>
        <v>0</v>
      </c>
      <c r="J88" s="13" t="e">
        <f>I88 / J3</f>
        <v>#DIV/0!</v>
      </c>
    </row>
    <row r="89" spans="1:10" ht="39" customHeight="1">
      <c r="A89" s="9" t="s">
        <v>228</v>
      </c>
      <c r="B89" s="9" t="s">
        <v>229</v>
      </c>
      <c r="C89" s="9" t="s">
        <v>25</v>
      </c>
      <c r="D89" s="9" t="s">
        <v>230</v>
      </c>
      <c r="E89" s="10" t="s">
        <v>205</v>
      </c>
      <c r="F89" s="11">
        <v>9</v>
      </c>
      <c r="G89" s="12"/>
      <c r="H89" s="12">
        <f>TRUNC(TRUNC(G89 * J4, 2) + G89, 2)</f>
        <v>0</v>
      </c>
      <c r="I89" s="12">
        <f t="shared" si="1"/>
        <v>0</v>
      </c>
      <c r="J89" s="13" t="e">
        <f>I89 / J3</f>
        <v>#DIV/0!</v>
      </c>
    </row>
    <row r="90" spans="1:10" ht="51.95" customHeight="1">
      <c r="A90" s="9" t="s">
        <v>231</v>
      </c>
      <c r="B90" s="9" t="s">
        <v>232</v>
      </c>
      <c r="C90" s="9" t="s">
        <v>25</v>
      </c>
      <c r="D90" s="9" t="s">
        <v>233</v>
      </c>
      <c r="E90" s="10" t="s">
        <v>205</v>
      </c>
      <c r="F90" s="11">
        <v>4</v>
      </c>
      <c r="G90" s="12"/>
      <c r="H90" s="12">
        <f>TRUNC(TRUNC(G90 * J4, 2) + G90, 2)</f>
        <v>0</v>
      </c>
      <c r="I90" s="12">
        <f t="shared" si="1"/>
        <v>0</v>
      </c>
      <c r="J90" s="13" t="e">
        <f>I90 / J3</f>
        <v>#DIV/0!</v>
      </c>
    </row>
    <row r="91" spans="1:10" ht="39" customHeight="1">
      <c r="A91" s="9" t="s">
        <v>234</v>
      </c>
      <c r="B91" s="9" t="s">
        <v>235</v>
      </c>
      <c r="C91" s="9" t="s">
        <v>25</v>
      </c>
      <c r="D91" s="9" t="s">
        <v>236</v>
      </c>
      <c r="E91" s="10" t="s">
        <v>205</v>
      </c>
      <c r="F91" s="11">
        <v>4</v>
      </c>
      <c r="G91" s="12"/>
      <c r="H91" s="12">
        <f>TRUNC(TRUNC(G91 * J4, 2) + G91, 2)</f>
        <v>0</v>
      </c>
      <c r="I91" s="12">
        <f t="shared" si="1"/>
        <v>0</v>
      </c>
      <c r="J91" s="13" t="e">
        <f>I91 / J3</f>
        <v>#DIV/0!</v>
      </c>
    </row>
    <row r="92" spans="1:10" ht="39" customHeight="1">
      <c r="A92" s="9" t="s">
        <v>237</v>
      </c>
      <c r="B92" s="9" t="s">
        <v>238</v>
      </c>
      <c r="C92" s="9" t="s">
        <v>25</v>
      </c>
      <c r="D92" s="9" t="s">
        <v>239</v>
      </c>
      <c r="E92" s="10" t="s">
        <v>205</v>
      </c>
      <c r="F92" s="11">
        <v>3</v>
      </c>
      <c r="G92" s="12"/>
      <c r="H92" s="12">
        <f>TRUNC(TRUNC(G92 * J4, 2) + G92, 2)</f>
        <v>0</v>
      </c>
      <c r="I92" s="12">
        <f t="shared" si="1"/>
        <v>0</v>
      </c>
      <c r="J92" s="13" t="e">
        <f>I92 / J3</f>
        <v>#DIV/0!</v>
      </c>
    </row>
    <row r="93" spans="1:10" ht="39" customHeight="1">
      <c r="A93" s="9" t="s">
        <v>240</v>
      </c>
      <c r="B93" s="9" t="s">
        <v>241</v>
      </c>
      <c r="C93" s="9" t="s">
        <v>25</v>
      </c>
      <c r="D93" s="9" t="s">
        <v>242</v>
      </c>
      <c r="E93" s="10" t="s">
        <v>205</v>
      </c>
      <c r="F93" s="11">
        <v>16</v>
      </c>
      <c r="G93" s="12"/>
      <c r="H93" s="12">
        <f>TRUNC(TRUNC(G93 * J4, 2) + G93, 2)</f>
        <v>0</v>
      </c>
      <c r="I93" s="12">
        <f t="shared" si="1"/>
        <v>0</v>
      </c>
      <c r="J93" s="13" t="e">
        <f>I93 / J3</f>
        <v>#DIV/0!</v>
      </c>
    </row>
    <row r="94" spans="1:10" ht="26.1" customHeight="1">
      <c r="A94" s="9" t="s">
        <v>243</v>
      </c>
      <c r="B94" s="9" t="s">
        <v>244</v>
      </c>
      <c r="C94" s="9" t="s">
        <v>25</v>
      </c>
      <c r="D94" s="9" t="s">
        <v>245</v>
      </c>
      <c r="E94" s="10" t="s">
        <v>205</v>
      </c>
      <c r="F94" s="11">
        <v>1</v>
      </c>
      <c r="G94" s="12"/>
      <c r="H94" s="12">
        <f>TRUNC(TRUNC(G94 * J4, 2) + G94, 2)</f>
        <v>0</v>
      </c>
      <c r="I94" s="12">
        <f t="shared" si="1"/>
        <v>0</v>
      </c>
      <c r="J94" s="13" t="e">
        <f>I94 / J3</f>
        <v>#DIV/0!</v>
      </c>
    </row>
    <row r="95" spans="1:10" ht="24" customHeight="1">
      <c r="A95" s="9" t="s">
        <v>246</v>
      </c>
      <c r="B95" s="9" t="s">
        <v>247</v>
      </c>
      <c r="C95" s="9" t="s">
        <v>66</v>
      </c>
      <c r="D95" s="9" t="s">
        <v>248</v>
      </c>
      <c r="E95" s="10" t="s">
        <v>205</v>
      </c>
      <c r="F95" s="11">
        <v>2</v>
      </c>
      <c r="G95" s="12"/>
      <c r="H95" s="12">
        <f>TRUNC(TRUNC(G95 * J4, 2) + G95, 2)</f>
        <v>0</v>
      </c>
      <c r="I95" s="12">
        <f t="shared" si="1"/>
        <v>0</v>
      </c>
      <c r="J95" s="13" t="e">
        <f>I95 / J3</f>
        <v>#DIV/0!</v>
      </c>
    </row>
    <row r="96" spans="1:10" ht="24" customHeight="1">
      <c r="A96" s="9" t="s">
        <v>249</v>
      </c>
      <c r="B96" s="9" t="s">
        <v>250</v>
      </c>
      <c r="C96" s="9" t="s">
        <v>66</v>
      </c>
      <c r="D96" s="9" t="s">
        <v>251</v>
      </c>
      <c r="E96" s="10" t="s">
        <v>212</v>
      </c>
      <c r="F96" s="11">
        <v>2</v>
      </c>
      <c r="G96" s="12"/>
      <c r="H96" s="12">
        <f>TRUNC(TRUNC(G96 * J4, 2) + G96, 2)</f>
        <v>0</v>
      </c>
      <c r="I96" s="12">
        <f t="shared" si="1"/>
        <v>0</v>
      </c>
      <c r="J96" s="13" t="e">
        <f>I96 / J3</f>
        <v>#DIV/0!</v>
      </c>
    </row>
    <row r="97" spans="1:10" ht="24" customHeight="1">
      <c r="A97" s="9" t="s">
        <v>252</v>
      </c>
      <c r="B97" s="9" t="s">
        <v>253</v>
      </c>
      <c r="C97" s="9" t="s">
        <v>20</v>
      </c>
      <c r="D97" s="9" t="s">
        <v>254</v>
      </c>
      <c r="E97" s="10" t="s">
        <v>255</v>
      </c>
      <c r="F97" s="11">
        <v>9</v>
      </c>
      <c r="G97" s="12"/>
      <c r="H97" s="12">
        <f>TRUNC(TRUNC(G97 * J4, 2) + G97, 2)</f>
        <v>0</v>
      </c>
      <c r="I97" s="12">
        <f t="shared" si="1"/>
        <v>0</v>
      </c>
      <c r="J97" s="13" t="e">
        <f>I97 / J3</f>
        <v>#DIV/0!</v>
      </c>
    </row>
    <row r="98" spans="1:10" ht="24" customHeight="1">
      <c r="A98" s="9" t="s">
        <v>256</v>
      </c>
      <c r="B98" s="9" t="s">
        <v>257</v>
      </c>
      <c r="C98" s="9" t="s">
        <v>20</v>
      </c>
      <c r="D98" s="9" t="s">
        <v>258</v>
      </c>
      <c r="E98" s="10" t="s">
        <v>255</v>
      </c>
      <c r="F98" s="11">
        <v>9</v>
      </c>
      <c r="G98" s="12"/>
      <c r="H98" s="12">
        <f>TRUNC(TRUNC(G98 * J4, 2) + G98, 2)</f>
        <v>0</v>
      </c>
      <c r="I98" s="12">
        <f t="shared" si="1"/>
        <v>0</v>
      </c>
      <c r="J98" s="13" t="e">
        <f>I98 / J3</f>
        <v>#DIV/0!</v>
      </c>
    </row>
    <row r="99" spans="1:10" ht="26.1" customHeight="1">
      <c r="A99" s="9" t="s">
        <v>259</v>
      </c>
      <c r="B99" s="9" t="s">
        <v>260</v>
      </c>
      <c r="C99" s="9" t="s">
        <v>25</v>
      </c>
      <c r="D99" s="9" t="s">
        <v>261</v>
      </c>
      <c r="E99" s="10" t="s">
        <v>205</v>
      </c>
      <c r="F99" s="11">
        <v>11</v>
      </c>
      <c r="G99" s="12"/>
      <c r="H99" s="12">
        <f>TRUNC(TRUNC(G99 * J4, 2) + G99, 2)</f>
        <v>0</v>
      </c>
      <c r="I99" s="12">
        <f t="shared" si="1"/>
        <v>0</v>
      </c>
      <c r="J99" s="13" t="e">
        <f>I99 / J3</f>
        <v>#DIV/0!</v>
      </c>
    </row>
    <row r="100" spans="1:10" ht="24" customHeight="1">
      <c r="A100" s="9" t="s">
        <v>262</v>
      </c>
      <c r="B100" s="9" t="s">
        <v>263</v>
      </c>
      <c r="C100" s="9" t="s">
        <v>20</v>
      </c>
      <c r="D100" s="9" t="s">
        <v>264</v>
      </c>
      <c r="E100" s="10" t="s">
        <v>255</v>
      </c>
      <c r="F100" s="11">
        <v>3</v>
      </c>
      <c r="G100" s="12"/>
      <c r="H100" s="12">
        <f>TRUNC(TRUNC(G100 * J4, 2) + G100, 2)</f>
        <v>0</v>
      </c>
      <c r="I100" s="12">
        <f t="shared" si="1"/>
        <v>0</v>
      </c>
      <c r="J100" s="13" t="e">
        <f>I100 / J3</f>
        <v>#DIV/0!</v>
      </c>
    </row>
    <row r="101" spans="1:10" ht="39" customHeight="1">
      <c r="A101" s="9" t="s">
        <v>265</v>
      </c>
      <c r="B101" s="9" t="s">
        <v>266</v>
      </c>
      <c r="C101" s="9" t="s">
        <v>25</v>
      </c>
      <c r="D101" s="9" t="s">
        <v>267</v>
      </c>
      <c r="E101" s="10" t="s">
        <v>205</v>
      </c>
      <c r="F101" s="11">
        <v>3</v>
      </c>
      <c r="G101" s="12"/>
      <c r="H101" s="12">
        <f>TRUNC(TRUNC(G101 * J4, 2) + G101, 2)</f>
        <v>0</v>
      </c>
      <c r="I101" s="12">
        <f t="shared" si="1"/>
        <v>0</v>
      </c>
      <c r="J101" s="13" t="e">
        <f>I101 / J3</f>
        <v>#DIV/0!</v>
      </c>
    </row>
    <row r="102" spans="1:10" ht="26.1" customHeight="1">
      <c r="A102" s="9" t="s">
        <v>268</v>
      </c>
      <c r="B102" s="9" t="s">
        <v>269</v>
      </c>
      <c r="C102" s="9" t="s">
        <v>20</v>
      </c>
      <c r="D102" s="9" t="s">
        <v>270</v>
      </c>
      <c r="E102" s="10" t="s">
        <v>255</v>
      </c>
      <c r="F102" s="11">
        <v>11</v>
      </c>
      <c r="G102" s="12"/>
      <c r="H102" s="12">
        <f>TRUNC(TRUNC(G102 * J4, 2) + G102, 2)</f>
        <v>0</v>
      </c>
      <c r="I102" s="12">
        <f t="shared" si="1"/>
        <v>0</v>
      </c>
      <c r="J102" s="13" t="e">
        <f>I102 / J3</f>
        <v>#DIV/0!</v>
      </c>
    </row>
    <row r="103" spans="1:10" ht="24" customHeight="1">
      <c r="A103" s="9" t="s">
        <v>271</v>
      </c>
      <c r="B103" s="9" t="s">
        <v>272</v>
      </c>
      <c r="C103" s="9" t="s">
        <v>20</v>
      </c>
      <c r="D103" s="9" t="s">
        <v>273</v>
      </c>
      <c r="E103" s="10" t="s">
        <v>255</v>
      </c>
      <c r="F103" s="11">
        <v>28</v>
      </c>
      <c r="G103" s="12"/>
      <c r="H103" s="12">
        <f>TRUNC(TRUNC(G103 * J4, 2) + G103, 2)</f>
        <v>0</v>
      </c>
      <c r="I103" s="12">
        <f t="shared" si="1"/>
        <v>0</v>
      </c>
      <c r="J103" s="13" t="e">
        <f>I103 / J3</f>
        <v>#DIV/0!</v>
      </c>
    </row>
    <row r="104" spans="1:10" ht="24" customHeight="1">
      <c r="A104" s="9" t="s">
        <v>274</v>
      </c>
      <c r="B104" s="9" t="s">
        <v>275</v>
      </c>
      <c r="C104" s="9" t="s">
        <v>20</v>
      </c>
      <c r="D104" s="9" t="s">
        <v>276</v>
      </c>
      <c r="E104" s="10" t="s">
        <v>255</v>
      </c>
      <c r="F104" s="11">
        <v>30</v>
      </c>
      <c r="G104" s="12"/>
      <c r="H104" s="12">
        <f>TRUNC(TRUNC(G104 * J4, 2) + G104, 2)</f>
        <v>0</v>
      </c>
      <c r="I104" s="12">
        <f t="shared" si="1"/>
        <v>0</v>
      </c>
      <c r="J104" s="13" t="e">
        <f>I104 / J3</f>
        <v>#DIV/0!</v>
      </c>
    </row>
    <row r="105" spans="1:10" ht="24" customHeight="1">
      <c r="A105" s="9" t="s">
        <v>277</v>
      </c>
      <c r="B105" s="9" t="s">
        <v>278</v>
      </c>
      <c r="C105" s="9" t="s">
        <v>20</v>
      </c>
      <c r="D105" s="9" t="s">
        <v>279</v>
      </c>
      <c r="E105" s="10" t="s">
        <v>255</v>
      </c>
      <c r="F105" s="11">
        <v>40</v>
      </c>
      <c r="G105" s="12"/>
      <c r="H105" s="12">
        <f>TRUNC(TRUNC(G105 * J4, 2) + G105, 2)</f>
        <v>0</v>
      </c>
      <c r="I105" s="12">
        <f t="shared" si="1"/>
        <v>0</v>
      </c>
      <c r="J105" s="13" t="e">
        <f>I105 / J3</f>
        <v>#DIV/0!</v>
      </c>
    </row>
    <row r="106" spans="1:10" ht="24" customHeight="1">
      <c r="A106" s="4" t="s">
        <v>280</v>
      </c>
      <c r="B106" s="4" t="s">
        <v>13</v>
      </c>
      <c r="C106" s="4"/>
      <c r="D106" s="4" t="s">
        <v>281</v>
      </c>
      <c r="E106" s="5"/>
      <c r="F106" s="6">
        <v>1</v>
      </c>
      <c r="G106" s="6"/>
      <c r="H106" s="7">
        <f>I107 + I108 + I109 + I110 + I111 + I112 + I113 + I114</f>
        <v>0</v>
      </c>
      <c r="I106" s="7">
        <f t="shared" si="1"/>
        <v>0</v>
      </c>
      <c r="J106" s="8" t="e">
        <f>I106 / J3</f>
        <v>#DIV/0!</v>
      </c>
    </row>
    <row r="107" spans="1:10" ht="26.1" customHeight="1">
      <c r="A107" s="9" t="s">
        <v>282</v>
      </c>
      <c r="B107" s="9" t="s">
        <v>283</v>
      </c>
      <c r="C107" s="9" t="s">
        <v>20</v>
      </c>
      <c r="D107" s="9" t="s">
        <v>284</v>
      </c>
      <c r="E107" s="10" t="s">
        <v>38</v>
      </c>
      <c r="F107" s="11">
        <v>117.5</v>
      </c>
      <c r="G107" s="12"/>
      <c r="H107" s="12">
        <f>TRUNC(TRUNC(G107 * J4, 2) + G107, 2)</f>
        <v>0</v>
      </c>
      <c r="I107" s="12">
        <f t="shared" si="1"/>
        <v>0</v>
      </c>
      <c r="J107" s="13" t="e">
        <f>I107 / J3</f>
        <v>#DIV/0!</v>
      </c>
    </row>
    <row r="108" spans="1:10" ht="26.1" customHeight="1">
      <c r="A108" s="9" t="s">
        <v>285</v>
      </c>
      <c r="B108" s="9" t="s">
        <v>286</v>
      </c>
      <c r="C108" s="9" t="s">
        <v>20</v>
      </c>
      <c r="D108" s="9" t="s">
        <v>287</v>
      </c>
      <c r="E108" s="10" t="s">
        <v>38</v>
      </c>
      <c r="F108" s="11">
        <v>60.6</v>
      </c>
      <c r="G108" s="12"/>
      <c r="H108" s="12">
        <f>TRUNC(TRUNC(G108 * J4, 2) + G108, 2)</f>
        <v>0</v>
      </c>
      <c r="I108" s="12">
        <f t="shared" si="1"/>
        <v>0</v>
      </c>
      <c r="J108" s="13" t="e">
        <f>I108 / J3</f>
        <v>#DIV/0!</v>
      </c>
    </row>
    <row r="109" spans="1:10" ht="26.1" customHeight="1">
      <c r="A109" s="9" t="s">
        <v>288</v>
      </c>
      <c r="B109" s="9" t="s">
        <v>289</v>
      </c>
      <c r="C109" s="9" t="s">
        <v>20</v>
      </c>
      <c r="D109" s="9" t="s">
        <v>290</v>
      </c>
      <c r="E109" s="10" t="s">
        <v>38</v>
      </c>
      <c r="F109" s="11">
        <v>11</v>
      </c>
      <c r="G109" s="12"/>
      <c r="H109" s="12">
        <f>TRUNC(TRUNC(G109 * J4, 2) + G109, 2)</f>
        <v>0</v>
      </c>
      <c r="I109" s="12">
        <f t="shared" si="1"/>
        <v>0</v>
      </c>
      <c r="J109" s="13" t="e">
        <f>I109 / J3</f>
        <v>#DIV/0!</v>
      </c>
    </row>
    <row r="110" spans="1:10" ht="51.95" customHeight="1">
      <c r="A110" s="9" t="s">
        <v>291</v>
      </c>
      <c r="B110" s="9" t="s">
        <v>292</v>
      </c>
      <c r="C110" s="9" t="s">
        <v>36</v>
      </c>
      <c r="D110" s="9" t="s">
        <v>293</v>
      </c>
      <c r="E110" s="10" t="s">
        <v>255</v>
      </c>
      <c r="F110" s="11">
        <v>98.3</v>
      </c>
      <c r="G110" s="12"/>
      <c r="H110" s="12">
        <f>TRUNC(TRUNC(G110 * J4, 2) + G110, 2)</f>
        <v>0</v>
      </c>
      <c r="I110" s="12">
        <f t="shared" si="1"/>
        <v>0</v>
      </c>
      <c r="J110" s="13" t="e">
        <f>I110 / J3</f>
        <v>#DIV/0!</v>
      </c>
    </row>
    <row r="111" spans="1:10" ht="26.1" customHeight="1">
      <c r="A111" s="9" t="s">
        <v>294</v>
      </c>
      <c r="B111" s="9" t="s">
        <v>295</v>
      </c>
      <c r="C111" s="9" t="s">
        <v>36</v>
      </c>
      <c r="D111" s="9" t="s">
        <v>296</v>
      </c>
      <c r="E111" s="10" t="s">
        <v>38</v>
      </c>
      <c r="F111" s="11">
        <v>98.3</v>
      </c>
      <c r="G111" s="12"/>
      <c r="H111" s="12">
        <f>TRUNC(TRUNC(G111 * J4, 2) + G111, 2)</f>
        <v>0</v>
      </c>
      <c r="I111" s="12">
        <f t="shared" si="1"/>
        <v>0</v>
      </c>
      <c r="J111" s="13" t="e">
        <f>I111 / J3</f>
        <v>#DIV/0!</v>
      </c>
    </row>
    <row r="112" spans="1:10" ht="39" customHeight="1">
      <c r="A112" s="9" t="s">
        <v>297</v>
      </c>
      <c r="B112" s="9" t="s">
        <v>298</v>
      </c>
      <c r="C112" s="9" t="s">
        <v>25</v>
      </c>
      <c r="D112" s="9" t="s">
        <v>299</v>
      </c>
      <c r="E112" s="10" t="s">
        <v>205</v>
      </c>
      <c r="F112" s="11">
        <v>6</v>
      </c>
      <c r="G112" s="12"/>
      <c r="H112" s="12">
        <f>TRUNC(TRUNC(G112 * J4, 2) + G112, 2)</f>
        <v>0</v>
      </c>
      <c r="I112" s="12">
        <f t="shared" si="1"/>
        <v>0</v>
      </c>
      <c r="J112" s="13" t="e">
        <f>I112 / J3</f>
        <v>#DIV/0!</v>
      </c>
    </row>
    <row r="113" spans="1:10" ht="39" customHeight="1">
      <c r="A113" s="9" t="s">
        <v>300</v>
      </c>
      <c r="B113" s="9" t="s">
        <v>301</v>
      </c>
      <c r="C113" s="9" t="s">
        <v>25</v>
      </c>
      <c r="D113" s="9" t="s">
        <v>302</v>
      </c>
      <c r="E113" s="10" t="s">
        <v>205</v>
      </c>
      <c r="F113" s="11">
        <v>1</v>
      </c>
      <c r="G113" s="12"/>
      <c r="H113" s="12">
        <f>TRUNC(TRUNC(G113 * J4, 2) + G113, 2)</f>
        <v>0</v>
      </c>
      <c r="I113" s="12">
        <f t="shared" si="1"/>
        <v>0</v>
      </c>
      <c r="J113" s="13" t="e">
        <f>I113 / J3</f>
        <v>#DIV/0!</v>
      </c>
    </row>
    <row r="114" spans="1:10" ht="39" customHeight="1">
      <c r="A114" s="9" t="s">
        <v>303</v>
      </c>
      <c r="B114" s="9" t="s">
        <v>304</v>
      </c>
      <c r="C114" s="9" t="s">
        <v>25</v>
      </c>
      <c r="D114" s="9" t="s">
        <v>305</v>
      </c>
      <c r="E114" s="10" t="s">
        <v>205</v>
      </c>
      <c r="F114" s="11">
        <v>2</v>
      </c>
      <c r="G114" s="12"/>
      <c r="H114" s="12">
        <f>TRUNC(TRUNC(G114 * J4, 2) + G114, 2)</f>
        <v>0</v>
      </c>
      <c r="I114" s="12">
        <f t="shared" si="1"/>
        <v>0</v>
      </c>
      <c r="J114" s="13" t="e">
        <f>I114 / J3</f>
        <v>#DIV/0!</v>
      </c>
    </row>
    <row r="115" spans="1:10" ht="24" customHeight="1">
      <c r="A115" s="4" t="s">
        <v>306</v>
      </c>
      <c r="B115" s="4" t="s">
        <v>13</v>
      </c>
      <c r="C115" s="4"/>
      <c r="D115" s="4" t="s">
        <v>307</v>
      </c>
      <c r="E115" s="5"/>
      <c r="F115" s="6">
        <v>1</v>
      </c>
      <c r="G115" s="6"/>
      <c r="H115" s="7">
        <f>I116 + I117 + I118 + I119</f>
        <v>0</v>
      </c>
      <c r="I115" s="7">
        <f t="shared" si="1"/>
        <v>0</v>
      </c>
      <c r="J115" s="8" t="e">
        <f>I115 / J3</f>
        <v>#DIV/0!</v>
      </c>
    </row>
    <row r="116" spans="1:10" ht="39" customHeight="1">
      <c r="A116" s="9" t="s">
        <v>308</v>
      </c>
      <c r="B116" s="9" t="s">
        <v>309</v>
      </c>
      <c r="C116" s="9" t="s">
        <v>25</v>
      </c>
      <c r="D116" s="9" t="s">
        <v>310</v>
      </c>
      <c r="E116" s="10" t="s">
        <v>205</v>
      </c>
      <c r="F116" s="11">
        <v>1</v>
      </c>
      <c r="G116" s="12"/>
      <c r="H116" s="12">
        <f>TRUNC(TRUNC(G116 * J4, 2) + G116, 2)</f>
        <v>0</v>
      </c>
      <c r="I116" s="12">
        <f t="shared" si="1"/>
        <v>0</v>
      </c>
      <c r="J116" s="13" t="e">
        <f>I116 / J3</f>
        <v>#DIV/0!</v>
      </c>
    </row>
    <row r="117" spans="1:10" ht="24" customHeight="1">
      <c r="A117" s="9" t="s">
        <v>311</v>
      </c>
      <c r="B117" s="9" t="s">
        <v>312</v>
      </c>
      <c r="C117" s="9" t="s">
        <v>20</v>
      </c>
      <c r="D117" s="9" t="s">
        <v>313</v>
      </c>
      <c r="E117" s="10" t="s">
        <v>255</v>
      </c>
      <c r="F117" s="11">
        <v>1</v>
      </c>
      <c r="G117" s="12"/>
      <c r="H117" s="12">
        <f>TRUNC(TRUNC(G117 * J4, 2) + G117, 2)</f>
        <v>0</v>
      </c>
      <c r="I117" s="12">
        <f t="shared" si="1"/>
        <v>0</v>
      </c>
      <c r="J117" s="13" t="e">
        <f>I117 / J3</f>
        <v>#DIV/0!</v>
      </c>
    </row>
    <row r="118" spans="1:10" ht="51.95" customHeight="1">
      <c r="A118" s="9" t="s">
        <v>314</v>
      </c>
      <c r="B118" s="9" t="s">
        <v>315</v>
      </c>
      <c r="C118" s="9" t="s">
        <v>25</v>
      </c>
      <c r="D118" s="9" t="s">
        <v>316</v>
      </c>
      <c r="E118" s="10" t="s">
        <v>205</v>
      </c>
      <c r="F118" s="11">
        <v>1</v>
      </c>
      <c r="G118" s="12"/>
      <c r="H118" s="12">
        <f>TRUNC(TRUNC(G118 * J4, 2) + G118, 2)</f>
        <v>0</v>
      </c>
      <c r="I118" s="12">
        <f t="shared" si="1"/>
        <v>0</v>
      </c>
      <c r="J118" s="13" t="e">
        <f>I118 / J3</f>
        <v>#DIV/0!</v>
      </c>
    </row>
    <row r="119" spans="1:10" ht="51.95" customHeight="1">
      <c r="A119" s="9" t="s">
        <v>317</v>
      </c>
      <c r="B119" s="9" t="s">
        <v>318</v>
      </c>
      <c r="C119" s="9" t="s">
        <v>25</v>
      </c>
      <c r="D119" s="9" t="s">
        <v>319</v>
      </c>
      <c r="E119" s="10" t="s">
        <v>205</v>
      </c>
      <c r="F119" s="11">
        <v>1</v>
      </c>
      <c r="G119" s="12"/>
      <c r="H119" s="12">
        <f>TRUNC(TRUNC(G119 * J4, 2) + G119, 2)</f>
        <v>0</v>
      </c>
      <c r="I119" s="12">
        <f t="shared" si="1"/>
        <v>0</v>
      </c>
      <c r="J119" s="13" t="e">
        <f>I119 / J3</f>
        <v>#DIV/0!</v>
      </c>
    </row>
    <row r="120" spans="1:10" ht="24" customHeight="1">
      <c r="A120" s="4" t="s">
        <v>320</v>
      </c>
      <c r="B120" s="4" t="s">
        <v>13</v>
      </c>
      <c r="C120" s="4"/>
      <c r="D120" s="4" t="s">
        <v>321</v>
      </c>
      <c r="E120" s="5"/>
      <c r="F120" s="6">
        <v>1</v>
      </c>
      <c r="G120" s="6"/>
      <c r="H120" s="7">
        <f>I121 + I122 + I123 + I124 + I125 + I126 + I127</f>
        <v>0</v>
      </c>
      <c r="I120" s="7">
        <f t="shared" si="1"/>
        <v>0</v>
      </c>
      <c r="J120" s="8" t="e">
        <f>I120 / J3</f>
        <v>#DIV/0!</v>
      </c>
    </row>
    <row r="121" spans="1:10" ht="26.1" customHeight="1">
      <c r="A121" s="9" t="s">
        <v>322</v>
      </c>
      <c r="B121" s="9" t="s">
        <v>323</v>
      </c>
      <c r="C121" s="9" t="s">
        <v>20</v>
      </c>
      <c r="D121" s="9" t="s">
        <v>324</v>
      </c>
      <c r="E121" s="10" t="s">
        <v>38</v>
      </c>
      <c r="F121" s="11">
        <v>71.2</v>
      </c>
      <c r="G121" s="12"/>
      <c r="H121" s="12">
        <f>TRUNC(TRUNC(G121 * J4, 2) + G121, 2)</f>
        <v>0</v>
      </c>
      <c r="I121" s="12">
        <f t="shared" si="1"/>
        <v>0</v>
      </c>
      <c r="J121" s="13" t="e">
        <f>I121 / J3</f>
        <v>#DIV/0!</v>
      </c>
    </row>
    <row r="122" spans="1:10" ht="26.1" customHeight="1">
      <c r="A122" s="9" t="s">
        <v>325</v>
      </c>
      <c r="B122" s="9" t="s">
        <v>326</v>
      </c>
      <c r="C122" s="9" t="s">
        <v>20</v>
      </c>
      <c r="D122" s="9" t="s">
        <v>327</v>
      </c>
      <c r="E122" s="10" t="s">
        <v>38</v>
      </c>
      <c r="F122" s="11">
        <v>39.799999999999997</v>
      </c>
      <c r="G122" s="12"/>
      <c r="H122" s="12">
        <f>TRUNC(TRUNC(G122 * J4, 2) + G122, 2)</f>
        <v>0</v>
      </c>
      <c r="I122" s="12">
        <f t="shared" si="1"/>
        <v>0</v>
      </c>
      <c r="J122" s="13" t="e">
        <f>I122 / J3</f>
        <v>#DIV/0!</v>
      </c>
    </row>
    <row r="123" spans="1:10" ht="26.1" customHeight="1">
      <c r="A123" s="9" t="s">
        <v>328</v>
      </c>
      <c r="B123" s="9" t="s">
        <v>329</v>
      </c>
      <c r="C123" s="9" t="s">
        <v>20</v>
      </c>
      <c r="D123" s="9" t="s">
        <v>330</v>
      </c>
      <c r="E123" s="10" t="s">
        <v>38</v>
      </c>
      <c r="F123" s="11">
        <v>108.9</v>
      </c>
      <c r="G123" s="12"/>
      <c r="H123" s="12">
        <f>TRUNC(TRUNC(G123 * J4, 2) + G123, 2)</f>
        <v>0</v>
      </c>
      <c r="I123" s="12">
        <f t="shared" si="1"/>
        <v>0</v>
      </c>
      <c r="J123" s="13" t="e">
        <f>I123 / J3</f>
        <v>#DIV/0!</v>
      </c>
    </row>
    <row r="124" spans="1:10" ht="26.1" customHeight="1">
      <c r="A124" s="9" t="s">
        <v>331</v>
      </c>
      <c r="B124" s="9" t="s">
        <v>332</v>
      </c>
      <c r="C124" s="9" t="s">
        <v>20</v>
      </c>
      <c r="D124" s="9" t="s">
        <v>333</v>
      </c>
      <c r="E124" s="10" t="s">
        <v>38</v>
      </c>
      <c r="F124" s="11">
        <v>6.2</v>
      </c>
      <c r="G124" s="12"/>
      <c r="H124" s="12">
        <f>TRUNC(TRUNC(G124 * J4, 2) + G124, 2)</f>
        <v>0</v>
      </c>
      <c r="I124" s="12">
        <f t="shared" si="1"/>
        <v>0</v>
      </c>
      <c r="J124" s="13" t="e">
        <f>I124 / J3</f>
        <v>#DIV/0!</v>
      </c>
    </row>
    <row r="125" spans="1:10" ht="26.1" customHeight="1">
      <c r="A125" s="9" t="s">
        <v>334</v>
      </c>
      <c r="B125" s="9" t="s">
        <v>335</v>
      </c>
      <c r="C125" s="9" t="s">
        <v>20</v>
      </c>
      <c r="D125" s="9" t="s">
        <v>336</v>
      </c>
      <c r="E125" s="10" t="s">
        <v>255</v>
      </c>
      <c r="F125" s="11">
        <v>3</v>
      </c>
      <c r="G125" s="12"/>
      <c r="H125" s="12">
        <f>TRUNC(TRUNC(G125 * J4, 2) + G125, 2)</f>
        <v>0</v>
      </c>
      <c r="I125" s="12">
        <f t="shared" si="1"/>
        <v>0</v>
      </c>
      <c r="J125" s="13" t="e">
        <f>I125 / J3</f>
        <v>#DIV/0!</v>
      </c>
    </row>
    <row r="126" spans="1:10" ht="26.1" customHeight="1">
      <c r="A126" s="9" t="s">
        <v>337</v>
      </c>
      <c r="B126" s="9" t="s">
        <v>338</v>
      </c>
      <c r="C126" s="9" t="s">
        <v>20</v>
      </c>
      <c r="D126" s="9" t="s">
        <v>339</v>
      </c>
      <c r="E126" s="10" t="s">
        <v>255</v>
      </c>
      <c r="F126" s="11">
        <v>7</v>
      </c>
      <c r="G126" s="12"/>
      <c r="H126" s="12">
        <f>TRUNC(TRUNC(G126 * J4, 2) + G126, 2)</f>
        <v>0</v>
      </c>
      <c r="I126" s="12">
        <f t="shared" si="1"/>
        <v>0</v>
      </c>
      <c r="J126" s="13" t="e">
        <f>I126 / J3</f>
        <v>#DIV/0!</v>
      </c>
    </row>
    <row r="127" spans="1:10" ht="26.1" customHeight="1">
      <c r="A127" s="9" t="s">
        <v>340</v>
      </c>
      <c r="B127" s="9" t="s">
        <v>341</v>
      </c>
      <c r="C127" s="9" t="s">
        <v>20</v>
      </c>
      <c r="D127" s="9" t="s">
        <v>342</v>
      </c>
      <c r="E127" s="10" t="s">
        <v>255</v>
      </c>
      <c r="F127" s="11">
        <v>14</v>
      </c>
      <c r="G127" s="12"/>
      <c r="H127" s="12">
        <f>TRUNC(TRUNC(G127 * J4, 2) + G127, 2)</f>
        <v>0</v>
      </c>
      <c r="I127" s="12">
        <f t="shared" si="1"/>
        <v>0</v>
      </c>
      <c r="J127" s="13" t="e">
        <f>I127 / J3</f>
        <v>#DIV/0!</v>
      </c>
    </row>
    <row r="128" spans="1:10" ht="24" customHeight="1">
      <c r="A128" s="4" t="s">
        <v>343</v>
      </c>
      <c r="B128" s="4" t="s">
        <v>13</v>
      </c>
      <c r="C128" s="4"/>
      <c r="D128" s="4" t="s">
        <v>344</v>
      </c>
      <c r="E128" s="5"/>
      <c r="F128" s="6">
        <v>1</v>
      </c>
      <c r="G128" s="6"/>
      <c r="H128" s="7">
        <f>I129 + I130 + I131 + I132 + I133 + I134 + I135 + I136</f>
        <v>0</v>
      </c>
      <c r="I128" s="7">
        <f t="shared" si="1"/>
        <v>0</v>
      </c>
      <c r="J128" s="8" t="e">
        <f>I128 / J3</f>
        <v>#DIV/0!</v>
      </c>
    </row>
    <row r="129" spans="1:10" ht="39" customHeight="1">
      <c r="A129" s="9" t="s">
        <v>345</v>
      </c>
      <c r="B129" s="9" t="s">
        <v>346</v>
      </c>
      <c r="C129" s="9" t="s">
        <v>25</v>
      </c>
      <c r="D129" s="9" t="s">
        <v>347</v>
      </c>
      <c r="E129" s="10" t="s">
        <v>205</v>
      </c>
      <c r="F129" s="11">
        <v>9</v>
      </c>
      <c r="G129" s="12"/>
      <c r="H129" s="12">
        <f>TRUNC(TRUNC(G129 * J4, 2) + G129, 2)</f>
        <v>0</v>
      </c>
      <c r="I129" s="12">
        <f t="shared" si="1"/>
        <v>0</v>
      </c>
      <c r="J129" s="13" t="e">
        <f>I129 / J3</f>
        <v>#DIV/0!</v>
      </c>
    </row>
    <row r="130" spans="1:10" ht="51.95" customHeight="1">
      <c r="A130" s="9" t="s">
        <v>348</v>
      </c>
      <c r="B130" s="9" t="s">
        <v>349</v>
      </c>
      <c r="C130" s="9" t="s">
        <v>25</v>
      </c>
      <c r="D130" s="9" t="s">
        <v>350</v>
      </c>
      <c r="E130" s="10" t="s">
        <v>205</v>
      </c>
      <c r="F130" s="11">
        <v>1</v>
      </c>
      <c r="G130" s="12"/>
      <c r="H130" s="12">
        <f>TRUNC(TRUNC(G130 * J4, 2) + G130, 2)</f>
        <v>0</v>
      </c>
      <c r="I130" s="12">
        <f t="shared" si="1"/>
        <v>0</v>
      </c>
      <c r="J130" s="13" t="e">
        <f>I130 / J3</f>
        <v>#DIV/0!</v>
      </c>
    </row>
    <row r="131" spans="1:10" ht="26.1" customHeight="1">
      <c r="A131" s="9" t="s">
        <v>351</v>
      </c>
      <c r="B131" s="9" t="s">
        <v>352</v>
      </c>
      <c r="C131" s="9" t="s">
        <v>20</v>
      </c>
      <c r="D131" s="9" t="s">
        <v>353</v>
      </c>
      <c r="E131" s="10" t="s">
        <v>255</v>
      </c>
      <c r="F131" s="11">
        <v>12</v>
      </c>
      <c r="G131" s="12"/>
      <c r="H131" s="12">
        <f>TRUNC(TRUNC(G131 * J4, 2) + G131, 2)</f>
        <v>0</v>
      </c>
      <c r="I131" s="12">
        <f t="shared" si="1"/>
        <v>0</v>
      </c>
      <c r="J131" s="13" t="e">
        <f>I131 / J3</f>
        <v>#DIV/0!</v>
      </c>
    </row>
    <row r="132" spans="1:10" ht="26.1" customHeight="1">
      <c r="A132" s="9" t="s">
        <v>354</v>
      </c>
      <c r="B132" s="9" t="s">
        <v>355</v>
      </c>
      <c r="C132" s="9" t="s">
        <v>20</v>
      </c>
      <c r="D132" s="9" t="s">
        <v>356</v>
      </c>
      <c r="E132" s="10" t="s">
        <v>255</v>
      </c>
      <c r="F132" s="11">
        <v>2</v>
      </c>
      <c r="G132" s="12"/>
      <c r="H132" s="12">
        <f>TRUNC(TRUNC(G132 * J4, 2) + G132, 2)</f>
        <v>0</v>
      </c>
      <c r="I132" s="12">
        <f t="shared" si="1"/>
        <v>0</v>
      </c>
      <c r="J132" s="13" t="e">
        <f>I132 / J3</f>
        <v>#DIV/0!</v>
      </c>
    </row>
    <row r="133" spans="1:10" ht="39" customHeight="1">
      <c r="A133" s="9" t="s">
        <v>357</v>
      </c>
      <c r="B133" s="9" t="s">
        <v>358</v>
      </c>
      <c r="C133" s="9" t="s">
        <v>20</v>
      </c>
      <c r="D133" s="9" t="s">
        <v>359</v>
      </c>
      <c r="E133" s="10" t="s">
        <v>38</v>
      </c>
      <c r="F133" s="11">
        <v>74.3</v>
      </c>
      <c r="G133" s="12"/>
      <c r="H133" s="12">
        <f>TRUNC(TRUNC(G133 * J4, 2) + G133, 2)</f>
        <v>0</v>
      </c>
      <c r="I133" s="12">
        <f t="shared" si="1"/>
        <v>0</v>
      </c>
      <c r="J133" s="13" t="e">
        <f>I133 / J3</f>
        <v>#DIV/0!</v>
      </c>
    </row>
    <row r="134" spans="1:10" ht="39" customHeight="1">
      <c r="A134" s="9" t="s">
        <v>360</v>
      </c>
      <c r="B134" s="9" t="s">
        <v>361</v>
      </c>
      <c r="C134" s="9" t="s">
        <v>20</v>
      </c>
      <c r="D134" s="9" t="s">
        <v>362</v>
      </c>
      <c r="E134" s="10" t="s">
        <v>38</v>
      </c>
      <c r="F134" s="11">
        <v>68.400000000000006</v>
      </c>
      <c r="G134" s="12"/>
      <c r="H134" s="12">
        <f>TRUNC(TRUNC(G134 * J4, 2) + G134, 2)</f>
        <v>0</v>
      </c>
      <c r="I134" s="12">
        <f t="shared" ref="I134:I194" si="2">TRUNC(F134 * H134,2)</f>
        <v>0</v>
      </c>
      <c r="J134" s="13" t="e">
        <f>I134 / J3</f>
        <v>#DIV/0!</v>
      </c>
    </row>
    <row r="135" spans="1:10" ht="39" customHeight="1">
      <c r="A135" s="9" t="s">
        <v>363</v>
      </c>
      <c r="B135" s="9" t="s">
        <v>364</v>
      </c>
      <c r="C135" s="9" t="s">
        <v>20</v>
      </c>
      <c r="D135" s="9" t="s">
        <v>365</v>
      </c>
      <c r="E135" s="10" t="s">
        <v>38</v>
      </c>
      <c r="F135" s="11">
        <v>2.2999999999999998</v>
      </c>
      <c r="G135" s="12"/>
      <c r="H135" s="12">
        <f>TRUNC(TRUNC(G135 * J4, 2) + G135, 2)</f>
        <v>0</v>
      </c>
      <c r="I135" s="12">
        <f t="shared" si="2"/>
        <v>0</v>
      </c>
      <c r="J135" s="13" t="e">
        <f>I135 / J3</f>
        <v>#DIV/0!</v>
      </c>
    </row>
    <row r="136" spans="1:10" ht="39" customHeight="1">
      <c r="A136" s="9" t="s">
        <v>366</v>
      </c>
      <c r="B136" s="9" t="s">
        <v>367</v>
      </c>
      <c r="C136" s="9" t="s">
        <v>20</v>
      </c>
      <c r="D136" s="9" t="s">
        <v>368</v>
      </c>
      <c r="E136" s="10" t="s">
        <v>38</v>
      </c>
      <c r="F136" s="11">
        <v>98.2</v>
      </c>
      <c r="G136" s="12"/>
      <c r="H136" s="12">
        <f>TRUNC(TRUNC(G136 * J4, 2) + G136, 2)</f>
        <v>0</v>
      </c>
      <c r="I136" s="12">
        <f t="shared" si="2"/>
        <v>0</v>
      </c>
      <c r="J136" s="13" t="e">
        <f>I136 / J3</f>
        <v>#DIV/0!</v>
      </c>
    </row>
    <row r="137" spans="1:10" ht="24" customHeight="1">
      <c r="A137" s="4" t="s">
        <v>369</v>
      </c>
      <c r="B137" s="4" t="s">
        <v>13</v>
      </c>
      <c r="C137" s="4"/>
      <c r="D137" s="4" t="s">
        <v>370</v>
      </c>
      <c r="E137" s="5"/>
      <c r="F137" s="6">
        <v>1</v>
      </c>
      <c r="G137" s="6"/>
      <c r="H137" s="7">
        <f>I138 + I139</f>
        <v>0</v>
      </c>
      <c r="I137" s="7">
        <f t="shared" si="2"/>
        <v>0</v>
      </c>
      <c r="J137" s="8" t="e">
        <f>I137 / J3</f>
        <v>#DIV/0!</v>
      </c>
    </row>
    <row r="138" spans="1:10" ht="39" customHeight="1">
      <c r="A138" s="9" t="s">
        <v>371</v>
      </c>
      <c r="B138" s="9" t="s">
        <v>372</v>
      </c>
      <c r="C138" s="9" t="s">
        <v>25</v>
      </c>
      <c r="D138" s="9" t="s">
        <v>373</v>
      </c>
      <c r="E138" s="10" t="s">
        <v>93</v>
      </c>
      <c r="F138" s="11">
        <v>8.6</v>
      </c>
      <c r="G138" s="12"/>
      <c r="H138" s="12">
        <f>TRUNC(TRUNC(G138 * J4, 2) + G138, 2)</f>
        <v>0</v>
      </c>
      <c r="I138" s="12">
        <f t="shared" si="2"/>
        <v>0</v>
      </c>
      <c r="J138" s="13" t="e">
        <f>I138 / J3</f>
        <v>#DIV/0!</v>
      </c>
    </row>
    <row r="139" spans="1:10" ht="39" customHeight="1">
      <c r="A139" s="9" t="s">
        <v>374</v>
      </c>
      <c r="B139" s="9" t="s">
        <v>375</v>
      </c>
      <c r="C139" s="9" t="s">
        <v>25</v>
      </c>
      <c r="D139" s="9" t="s">
        <v>376</v>
      </c>
      <c r="E139" s="10" t="s">
        <v>93</v>
      </c>
      <c r="F139" s="11">
        <v>8.9</v>
      </c>
      <c r="G139" s="12"/>
      <c r="H139" s="12">
        <f>TRUNC(TRUNC(G139 * J4, 2) + G139, 2)</f>
        <v>0</v>
      </c>
      <c r="I139" s="12">
        <f t="shared" si="2"/>
        <v>0</v>
      </c>
      <c r="J139" s="13" t="e">
        <f>I139 / J3</f>
        <v>#DIV/0!</v>
      </c>
    </row>
    <row r="140" spans="1:10" ht="24" customHeight="1">
      <c r="A140" s="4" t="s">
        <v>377</v>
      </c>
      <c r="B140" s="4" t="s">
        <v>13</v>
      </c>
      <c r="C140" s="4"/>
      <c r="D140" s="4" t="s">
        <v>378</v>
      </c>
      <c r="E140" s="5"/>
      <c r="F140" s="6">
        <v>1</v>
      </c>
      <c r="G140" s="6"/>
      <c r="H140" s="7">
        <f>I141+I148+I151+I160+I163+I170+I173+I176+I182+I189</f>
        <v>0</v>
      </c>
      <c r="I140" s="7">
        <f t="shared" si="2"/>
        <v>0</v>
      </c>
      <c r="J140" s="8" t="e">
        <f>I140 / J3</f>
        <v>#DIV/0!</v>
      </c>
    </row>
    <row r="141" spans="1:10" ht="24" customHeight="1">
      <c r="A141" s="4" t="s">
        <v>379</v>
      </c>
      <c r="B141" s="4" t="s">
        <v>13</v>
      </c>
      <c r="C141" s="4"/>
      <c r="D141" s="4" t="s">
        <v>380</v>
      </c>
      <c r="E141" s="5"/>
      <c r="F141" s="6">
        <v>1</v>
      </c>
      <c r="G141" s="6"/>
      <c r="H141" s="7">
        <f>I142 + I143 + I144 + I145 + I146 + I147</f>
        <v>0</v>
      </c>
      <c r="I141" s="7">
        <f t="shared" si="2"/>
        <v>0</v>
      </c>
      <c r="J141" s="8" t="e">
        <f>I141 / J3</f>
        <v>#DIV/0!</v>
      </c>
    </row>
    <row r="142" spans="1:10" ht="26.1" customHeight="1">
      <c r="A142" s="9" t="s">
        <v>381</v>
      </c>
      <c r="B142" s="9" t="s">
        <v>382</v>
      </c>
      <c r="C142" s="9" t="s">
        <v>20</v>
      </c>
      <c r="D142" s="9" t="s">
        <v>383</v>
      </c>
      <c r="E142" s="10" t="s">
        <v>255</v>
      </c>
      <c r="F142" s="11">
        <v>2</v>
      </c>
      <c r="G142" s="12"/>
      <c r="H142" s="12">
        <f>TRUNC(TRUNC(G142 * J4, 2) + G142, 2)</f>
        <v>0</v>
      </c>
      <c r="I142" s="12">
        <f t="shared" si="2"/>
        <v>0</v>
      </c>
      <c r="J142" s="13" t="e">
        <f>I142 / J3</f>
        <v>#DIV/0!</v>
      </c>
    </row>
    <row r="143" spans="1:10" ht="26.1" customHeight="1">
      <c r="A143" s="9" t="s">
        <v>384</v>
      </c>
      <c r="B143" s="9" t="s">
        <v>385</v>
      </c>
      <c r="C143" s="9" t="s">
        <v>20</v>
      </c>
      <c r="D143" s="9" t="s">
        <v>386</v>
      </c>
      <c r="E143" s="10" t="s">
        <v>255</v>
      </c>
      <c r="F143" s="11">
        <v>1</v>
      </c>
      <c r="G143" s="12"/>
      <c r="H143" s="12">
        <f>TRUNC(TRUNC(G143 * J4, 2) + G143, 2)</f>
        <v>0</v>
      </c>
      <c r="I143" s="12">
        <f t="shared" si="2"/>
        <v>0</v>
      </c>
      <c r="J143" s="13" t="e">
        <f>I143 / J3</f>
        <v>#DIV/0!</v>
      </c>
    </row>
    <row r="144" spans="1:10" ht="26.1" customHeight="1">
      <c r="A144" s="9" t="s">
        <v>387</v>
      </c>
      <c r="B144" s="9" t="s">
        <v>388</v>
      </c>
      <c r="C144" s="9" t="s">
        <v>20</v>
      </c>
      <c r="D144" s="9" t="s">
        <v>389</v>
      </c>
      <c r="E144" s="10" t="s">
        <v>255</v>
      </c>
      <c r="F144" s="11">
        <v>30</v>
      </c>
      <c r="G144" s="12"/>
      <c r="H144" s="12">
        <f>TRUNC(TRUNC(G144 * J4, 2) + G144, 2)</f>
        <v>0</v>
      </c>
      <c r="I144" s="12">
        <f t="shared" si="2"/>
        <v>0</v>
      </c>
      <c r="J144" s="13" t="e">
        <f>I144 / J3</f>
        <v>#DIV/0!</v>
      </c>
    </row>
    <row r="145" spans="1:10" ht="26.1" customHeight="1">
      <c r="A145" s="9" t="s">
        <v>390</v>
      </c>
      <c r="B145" s="9" t="s">
        <v>391</v>
      </c>
      <c r="C145" s="9" t="s">
        <v>20</v>
      </c>
      <c r="D145" s="9" t="s">
        <v>392</v>
      </c>
      <c r="E145" s="10" t="s">
        <v>255</v>
      </c>
      <c r="F145" s="11">
        <v>28</v>
      </c>
      <c r="G145" s="12"/>
      <c r="H145" s="12">
        <f>TRUNC(TRUNC(G145 * J4, 2) + G145, 2)</f>
        <v>0</v>
      </c>
      <c r="I145" s="12">
        <f t="shared" si="2"/>
        <v>0</v>
      </c>
      <c r="J145" s="13" t="e">
        <f>I145 / J3</f>
        <v>#DIV/0!</v>
      </c>
    </row>
    <row r="146" spans="1:10" ht="39" customHeight="1">
      <c r="A146" s="9" t="s">
        <v>393</v>
      </c>
      <c r="B146" s="9" t="s">
        <v>394</v>
      </c>
      <c r="C146" s="9" t="s">
        <v>20</v>
      </c>
      <c r="D146" s="9" t="s">
        <v>395</v>
      </c>
      <c r="E146" s="10" t="s">
        <v>255</v>
      </c>
      <c r="F146" s="11">
        <v>1</v>
      </c>
      <c r="G146" s="12"/>
      <c r="H146" s="12">
        <f>TRUNC(TRUNC(G146 * J4, 2) + G146, 2)</f>
        <v>0</v>
      </c>
      <c r="I146" s="12">
        <f t="shared" si="2"/>
        <v>0</v>
      </c>
      <c r="J146" s="13" t="e">
        <f>I146 / J3</f>
        <v>#DIV/0!</v>
      </c>
    </row>
    <row r="147" spans="1:10" ht="26.1" customHeight="1">
      <c r="A147" s="9" t="s">
        <v>396</v>
      </c>
      <c r="B147" s="9" t="s">
        <v>397</v>
      </c>
      <c r="C147" s="9" t="s">
        <v>20</v>
      </c>
      <c r="D147" s="9" t="s">
        <v>398</v>
      </c>
      <c r="E147" s="10" t="s">
        <v>255</v>
      </c>
      <c r="F147" s="11">
        <v>4</v>
      </c>
      <c r="G147" s="12"/>
      <c r="H147" s="12">
        <f>TRUNC(TRUNC(G147 * J4, 2) + G147, 2)</f>
        <v>0</v>
      </c>
      <c r="I147" s="12">
        <f t="shared" si="2"/>
        <v>0</v>
      </c>
      <c r="J147" s="13" t="e">
        <f>I147 / J3</f>
        <v>#DIV/0!</v>
      </c>
    </row>
    <row r="148" spans="1:10" ht="24" customHeight="1">
      <c r="A148" s="4" t="s">
        <v>399</v>
      </c>
      <c r="B148" s="4" t="s">
        <v>13</v>
      </c>
      <c r="C148" s="4"/>
      <c r="D148" s="4" t="s">
        <v>400</v>
      </c>
      <c r="E148" s="5"/>
      <c r="F148" s="6">
        <v>1</v>
      </c>
      <c r="G148" s="6"/>
      <c r="H148" s="7">
        <f>I149 + I150</f>
        <v>0</v>
      </c>
      <c r="I148" s="7">
        <f t="shared" si="2"/>
        <v>0</v>
      </c>
      <c r="J148" s="8" t="e">
        <f>I148 / J3</f>
        <v>#DIV/0!</v>
      </c>
    </row>
    <row r="149" spans="1:10" ht="39" customHeight="1">
      <c r="A149" s="9" t="s">
        <v>401</v>
      </c>
      <c r="B149" s="9" t="s">
        <v>402</v>
      </c>
      <c r="C149" s="9" t="s">
        <v>20</v>
      </c>
      <c r="D149" s="9" t="s">
        <v>403</v>
      </c>
      <c r="E149" s="10" t="s">
        <v>255</v>
      </c>
      <c r="F149" s="11">
        <v>1</v>
      </c>
      <c r="G149" s="12"/>
      <c r="H149" s="12">
        <f>TRUNC(TRUNC(G149 * J4, 2) + G149, 2)</f>
        <v>0</v>
      </c>
      <c r="I149" s="12">
        <f t="shared" si="2"/>
        <v>0</v>
      </c>
      <c r="J149" s="13" t="e">
        <f>I149 / J3</f>
        <v>#DIV/0!</v>
      </c>
    </row>
    <row r="150" spans="1:10" ht="39" customHeight="1">
      <c r="A150" s="9" t="s">
        <v>404</v>
      </c>
      <c r="B150" s="9" t="s">
        <v>405</v>
      </c>
      <c r="C150" s="9" t="s">
        <v>20</v>
      </c>
      <c r="D150" s="9" t="s">
        <v>406</v>
      </c>
      <c r="E150" s="10" t="s">
        <v>255</v>
      </c>
      <c r="F150" s="11">
        <v>3</v>
      </c>
      <c r="G150" s="12"/>
      <c r="H150" s="12">
        <f>TRUNC(TRUNC(G150 * J4, 2) + G150, 2)</f>
        <v>0</v>
      </c>
      <c r="I150" s="12">
        <f t="shared" si="2"/>
        <v>0</v>
      </c>
      <c r="J150" s="13" t="e">
        <f>I150 / J3</f>
        <v>#DIV/0!</v>
      </c>
    </row>
    <row r="151" spans="1:10" ht="24" customHeight="1">
      <c r="A151" s="4" t="s">
        <v>407</v>
      </c>
      <c r="B151" s="4" t="s">
        <v>13</v>
      </c>
      <c r="C151" s="4"/>
      <c r="D151" s="4" t="s">
        <v>408</v>
      </c>
      <c r="E151" s="5"/>
      <c r="F151" s="6">
        <v>1</v>
      </c>
      <c r="G151" s="6"/>
      <c r="H151" s="7">
        <f>I152 + I153 + I154 + I155 + I156 + I157 + I158 + I159</f>
        <v>0</v>
      </c>
      <c r="I151" s="7">
        <f t="shared" si="2"/>
        <v>0</v>
      </c>
      <c r="J151" s="8" t="e">
        <f>I151 / J3</f>
        <v>#DIV/0!</v>
      </c>
    </row>
    <row r="152" spans="1:10" ht="39" customHeight="1">
      <c r="A152" s="9" t="s">
        <v>409</v>
      </c>
      <c r="B152" s="9" t="s">
        <v>410</v>
      </c>
      <c r="C152" s="9" t="s">
        <v>20</v>
      </c>
      <c r="D152" s="9" t="s">
        <v>411</v>
      </c>
      <c r="E152" s="10" t="s">
        <v>38</v>
      </c>
      <c r="F152" s="11">
        <v>104</v>
      </c>
      <c r="G152" s="12"/>
      <c r="H152" s="12">
        <f>TRUNC(TRUNC(G152 * J4, 2) + G152, 2)</f>
        <v>0</v>
      </c>
      <c r="I152" s="12">
        <f t="shared" si="2"/>
        <v>0</v>
      </c>
      <c r="J152" s="13" t="e">
        <f>I152 / J3</f>
        <v>#DIV/0!</v>
      </c>
    </row>
    <row r="153" spans="1:10" ht="26.1" customHeight="1">
      <c r="A153" s="9" t="s">
        <v>412</v>
      </c>
      <c r="B153" s="9" t="s">
        <v>413</v>
      </c>
      <c r="C153" s="9" t="s">
        <v>20</v>
      </c>
      <c r="D153" s="9" t="s">
        <v>414</v>
      </c>
      <c r="E153" s="10" t="s">
        <v>38</v>
      </c>
      <c r="F153" s="11">
        <v>26</v>
      </c>
      <c r="G153" s="12"/>
      <c r="H153" s="12">
        <f>TRUNC(TRUNC(G153 * J4, 2) + G153, 2)</f>
        <v>0</v>
      </c>
      <c r="I153" s="12">
        <f t="shared" si="2"/>
        <v>0</v>
      </c>
      <c r="J153" s="13" t="e">
        <f>I153 / J3</f>
        <v>#DIV/0!</v>
      </c>
    </row>
    <row r="154" spans="1:10" ht="26.1" customHeight="1">
      <c r="A154" s="9" t="s">
        <v>415</v>
      </c>
      <c r="B154" s="9" t="s">
        <v>416</v>
      </c>
      <c r="C154" s="9" t="s">
        <v>20</v>
      </c>
      <c r="D154" s="9" t="s">
        <v>417</v>
      </c>
      <c r="E154" s="10" t="s">
        <v>38</v>
      </c>
      <c r="F154" s="11">
        <v>224</v>
      </c>
      <c r="G154" s="12"/>
      <c r="H154" s="12">
        <f>TRUNC(TRUNC(G154 * J4, 2) + G154, 2)</f>
        <v>0</v>
      </c>
      <c r="I154" s="12">
        <f t="shared" si="2"/>
        <v>0</v>
      </c>
      <c r="J154" s="13" t="e">
        <f>I154 / J3</f>
        <v>#DIV/0!</v>
      </c>
    </row>
    <row r="155" spans="1:10" ht="26.1" customHeight="1">
      <c r="A155" s="9" t="s">
        <v>418</v>
      </c>
      <c r="B155" s="9" t="s">
        <v>419</v>
      </c>
      <c r="C155" s="9" t="s">
        <v>20</v>
      </c>
      <c r="D155" s="9" t="s">
        <v>420</v>
      </c>
      <c r="E155" s="10" t="s">
        <v>38</v>
      </c>
      <c r="F155" s="11">
        <v>128</v>
      </c>
      <c r="G155" s="12"/>
      <c r="H155" s="12">
        <f>TRUNC(TRUNC(G155 * J4, 2) + G155, 2)</f>
        <v>0</v>
      </c>
      <c r="I155" s="12">
        <f t="shared" si="2"/>
        <v>0</v>
      </c>
      <c r="J155" s="13" t="e">
        <f>I155 / J3</f>
        <v>#DIV/0!</v>
      </c>
    </row>
    <row r="156" spans="1:10" ht="26.1" customHeight="1">
      <c r="A156" s="9" t="s">
        <v>421</v>
      </c>
      <c r="B156" s="9" t="s">
        <v>422</v>
      </c>
      <c r="C156" s="9" t="s">
        <v>20</v>
      </c>
      <c r="D156" s="9" t="s">
        <v>423</v>
      </c>
      <c r="E156" s="10" t="s">
        <v>38</v>
      </c>
      <c r="F156" s="11">
        <v>850</v>
      </c>
      <c r="G156" s="12"/>
      <c r="H156" s="12">
        <f>TRUNC(TRUNC(G156 * J4, 2) + G156, 2)</f>
        <v>0</v>
      </c>
      <c r="I156" s="12">
        <f t="shared" si="2"/>
        <v>0</v>
      </c>
      <c r="J156" s="13" t="e">
        <f>I156 / J3</f>
        <v>#DIV/0!</v>
      </c>
    </row>
    <row r="157" spans="1:10" ht="26.1" customHeight="1">
      <c r="A157" s="9" t="s">
        <v>424</v>
      </c>
      <c r="B157" s="9" t="s">
        <v>425</v>
      </c>
      <c r="C157" s="9" t="s">
        <v>20</v>
      </c>
      <c r="D157" s="9" t="s">
        <v>426</v>
      </c>
      <c r="E157" s="10" t="s">
        <v>38</v>
      </c>
      <c r="F157" s="11">
        <v>1900</v>
      </c>
      <c r="G157" s="12"/>
      <c r="H157" s="12">
        <f>TRUNC(TRUNC(G157 * J4, 2) + G157, 2)</f>
        <v>0</v>
      </c>
      <c r="I157" s="12">
        <f t="shared" si="2"/>
        <v>0</v>
      </c>
      <c r="J157" s="13" t="e">
        <f>I157 / J3</f>
        <v>#DIV/0!</v>
      </c>
    </row>
    <row r="158" spans="1:10" ht="26.1" customHeight="1">
      <c r="A158" s="9" t="s">
        <v>427</v>
      </c>
      <c r="B158" s="9" t="s">
        <v>428</v>
      </c>
      <c r="C158" s="9" t="s">
        <v>20</v>
      </c>
      <c r="D158" s="9" t="s">
        <v>429</v>
      </c>
      <c r="E158" s="10" t="s">
        <v>38</v>
      </c>
      <c r="F158" s="11">
        <v>250</v>
      </c>
      <c r="G158" s="12"/>
      <c r="H158" s="12">
        <f>TRUNC(TRUNC(G158 * J4, 2) + G158, 2)</f>
        <v>0</v>
      </c>
      <c r="I158" s="12">
        <f t="shared" si="2"/>
        <v>0</v>
      </c>
      <c r="J158" s="13" t="e">
        <f>I158 / J3</f>
        <v>#DIV/0!</v>
      </c>
    </row>
    <row r="159" spans="1:10" ht="26.1" customHeight="1">
      <c r="A159" s="9" t="s">
        <v>430</v>
      </c>
      <c r="B159" s="9" t="s">
        <v>431</v>
      </c>
      <c r="C159" s="9" t="s">
        <v>20</v>
      </c>
      <c r="D159" s="9" t="s">
        <v>432</v>
      </c>
      <c r="E159" s="10" t="s">
        <v>38</v>
      </c>
      <c r="F159" s="11">
        <v>18</v>
      </c>
      <c r="G159" s="12"/>
      <c r="H159" s="12">
        <f>TRUNC(TRUNC(G159 * J4, 2) + G159, 2)</f>
        <v>0</v>
      </c>
      <c r="I159" s="12">
        <f t="shared" si="2"/>
        <v>0</v>
      </c>
      <c r="J159" s="13" t="e">
        <f>I159 / J3</f>
        <v>#DIV/0!</v>
      </c>
    </row>
    <row r="160" spans="1:10" ht="24" customHeight="1">
      <c r="A160" s="4" t="s">
        <v>433</v>
      </c>
      <c r="B160" s="4" t="s">
        <v>13</v>
      </c>
      <c r="C160" s="4"/>
      <c r="D160" s="4" t="s">
        <v>434</v>
      </c>
      <c r="E160" s="5"/>
      <c r="F160" s="6">
        <v>1</v>
      </c>
      <c r="G160" s="6"/>
      <c r="H160" s="7">
        <f>I161 + I162</f>
        <v>0</v>
      </c>
      <c r="I160" s="7">
        <f t="shared" si="2"/>
        <v>0</v>
      </c>
      <c r="J160" s="8" t="e">
        <f>I160 / J3</f>
        <v>#DIV/0!</v>
      </c>
    </row>
    <row r="161" spans="1:10" ht="39" customHeight="1">
      <c r="A161" s="9" t="s">
        <v>435</v>
      </c>
      <c r="B161" s="9" t="s">
        <v>436</v>
      </c>
      <c r="C161" s="9" t="s">
        <v>25</v>
      </c>
      <c r="D161" s="9" t="s">
        <v>437</v>
      </c>
      <c r="E161" s="10" t="s">
        <v>205</v>
      </c>
      <c r="F161" s="11">
        <v>1</v>
      </c>
      <c r="G161" s="12"/>
      <c r="H161" s="12">
        <f>TRUNC(TRUNC(G161 * J4, 2) + G161, 2)</f>
        <v>0</v>
      </c>
      <c r="I161" s="12">
        <f t="shared" si="2"/>
        <v>0</v>
      </c>
      <c r="J161" s="13" t="e">
        <f>I161 / J3</f>
        <v>#DIV/0!</v>
      </c>
    </row>
    <row r="162" spans="1:10" ht="26.1" customHeight="1">
      <c r="A162" s="9" t="s">
        <v>438</v>
      </c>
      <c r="B162" s="9" t="s">
        <v>439</v>
      </c>
      <c r="C162" s="9" t="s">
        <v>20</v>
      </c>
      <c r="D162" s="9" t="s">
        <v>440</v>
      </c>
      <c r="E162" s="10" t="s">
        <v>255</v>
      </c>
      <c r="F162" s="11">
        <v>1</v>
      </c>
      <c r="G162" s="12"/>
      <c r="H162" s="12">
        <f>TRUNC(TRUNC(G162 * J4, 2) + G162, 2)</f>
        <v>0</v>
      </c>
      <c r="I162" s="12">
        <f t="shared" si="2"/>
        <v>0</v>
      </c>
      <c r="J162" s="13" t="e">
        <f>I162 / J3</f>
        <v>#DIV/0!</v>
      </c>
    </row>
    <row r="163" spans="1:10" ht="24" customHeight="1">
      <c r="A163" s="4" t="s">
        <v>441</v>
      </c>
      <c r="B163" s="4" t="s">
        <v>13</v>
      </c>
      <c r="C163" s="4"/>
      <c r="D163" s="4" t="s">
        <v>442</v>
      </c>
      <c r="E163" s="5"/>
      <c r="F163" s="6">
        <v>1</v>
      </c>
      <c r="G163" s="6"/>
      <c r="H163" s="7">
        <f>I164 + I165 + I166 + I167 + I168 + I169</f>
        <v>0</v>
      </c>
      <c r="I163" s="7">
        <f t="shared" si="2"/>
        <v>0</v>
      </c>
      <c r="J163" s="8" t="e">
        <f>I163 / J3</f>
        <v>#DIV/0!</v>
      </c>
    </row>
    <row r="164" spans="1:10" ht="26.1" customHeight="1">
      <c r="A164" s="9" t="s">
        <v>443</v>
      </c>
      <c r="B164" s="9" t="s">
        <v>444</v>
      </c>
      <c r="C164" s="9" t="s">
        <v>25</v>
      </c>
      <c r="D164" s="9" t="s">
        <v>445</v>
      </c>
      <c r="E164" s="10" t="s">
        <v>205</v>
      </c>
      <c r="F164" s="11">
        <v>7</v>
      </c>
      <c r="G164" s="12"/>
      <c r="H164" s="12">
        <f>TRUNC(TRUNC(G164 * J4, 2) + G164, 2)</f>
        <v>0</v>
      </c>
      <c r="I164" s="12">
        <f t="shared" si="2"/>
        <v>0</v>
      </c>
      <c r="J164" s="13" t="e">
        <f>I164 / J3</f>
        <v>#DIV/0!</v>
      </c>
    </row>
    <row r="165" spans="1:10" ht="26.1" customHeight="1">
      <c r="A165" s="9" t="s">
        <v>446</v>
      </c>
      <c r="B165" s="9" t="s">
        <v>447</v>
      </c>
      <c r="C165" s="9" t="s">
        <v>20</v>
      </c>
      <c r="D165" s="9" t="s">
        <v>448</v>
      </c>
      <c r="E165" s="10" t="s">
        <v>255</v>
      </c>
      <c r="F165" s="11">
        <v>8</v>
      </c>
      <c r="G165" s="12"/>
      <c r="H165" s="12">
        <f>TRUNC(TRUNC(G165 * J4, 2) + G165, 2)</f>
        <v>0</v>
      </c>
      <c r="I165" s="12">
        <f t="shared" si="2"/>
        <v>0</v>
      </c>
      <c r="J165" s="13" t="e">
        <f>I165 / J3</f>
        <v>#DIV/0!</v>
      </c>
    </row>
    <row r="166" spans="1:10" ht="39" customHeight="1">
      <c r="A166" s="9" t="s">
        <v>449</v>
      </c>
      <c r="B166" s="9" t="s">
        <v>450</v>
      </c>
      <c r="C166" s="9" t="s">
        <v>20</v>
      </c>
      <c r="D166" s="9" t="s">
        <v>451</v>
      </c>
      <c r="E166" s="10" t="s">
        <v>255</v>
      </c>
      <c r="F166" s="11">
        <v>104</v>
      </c>
      <c r="G166" s="12"/>
      <c r="H166" s="12">
        <f>TRUNC(TRUNC(G166 * J4, 2) + G166, 2)</f>
        <v>0</v>
      </c>
      <c r="I166" s="12">
        <f t="shared" si="2"/>
        <v>0</v>
      </c>
      <c r="J166" s="13" t="e">
        <f>I166 / J3</f>
        <v>#DIV/0!</v>
      </c>
    </row>
    <row r="167" spans="1:10" ht="26.1" customHeight="1">
      <c r="A167" s="9" t="s">
        <v>452</v>
      </c>
      <c r="B167" s="9" t="s">
        <v>453</v>
      </c>
      <c r="C167" s="9" t="s">
        <v>20</v>
      </c>
      <c r="D167" s="9" t="s">
        <v>454</v>
      </c>
      <c r="E167" s="10" t="s">
        <v>255</v>
      </c>
      <c r="F167" s="11">
        <v>208</v>
      </c>
      <c r="G167" s="12"/>
      <c r="H167" s="12">
        <f>TRUNC(TRUNC(G167 * J4, 2) + G167, 2)</f>
        <v>0</v>
      </c>
      <c r="I167" s="12">
        <f t="shared" si="2"/>
        <v>0</v>
      </c>
      <c r="J167" s="13" t="e">
        <f>I167 / J3</f>
        <v>#DIV/0!</v>
      </c>
    </row>
    <row r="168" spans="1:10" ht="26.1" customHeight="1">
      <c r="A168" s="9" t="s">
        <v>455</v>
      </c>
      <c r="B168" s="9" t="s">
        <v>456</v>
      </c>
      <c r="C168" s="9" t="s">
        <v>20</v>
      </c>
      <c r="D168" s="9" t="s">
        <v>457</v>
      </c>
      <c r="E168" s="10" t="s">
        <v>255</v>
      </c>
      <c r="F168" s="11">
        <v>5</v>
      </c>
      <c r="G168" s="12"/>
      <c r="H168" s="12">
        <f>TRUNC(TRUNC(G168 * J4, 2) + G168, 2)</f>
        <v>0</v>
      </c>
      <c r="I168" s="12">
        <f t="shared" si="2"/>
        <v>0</v>
      </c>
      <c r="J168" s="13" t="e">
        <f>I168 / J3</f>
        <v>#DIV/0!</v>
      </c>
    </row>
    <row r="169" spans="1:10" ht="26.1" customHeight="1">
      <c r="A169" s="9" t="s">
        <v>458</v>
      </c>
      <c r="B169" s="9" t="s">
        <v>459</v>
      </c>
      <c r="C169" s="9" t="s">
        <v>20</v>
      </c>
      <c r="D169" s="9" t="s">
        <v>460</v>
      </c>
      <c r="E169" s="10" t="s">
        <v>205</v>
      </c>
      <c r="F169" s="11">
        <v>5</v>
      </c>
      <c r="G169" s="12"/>
      <c r="H169" s="12">
        <f>TRUNC(TRUNC(G169 * J4, 2) + G169, 2)</f>
        <v>0</v>
      </c>
      <c r="I169" s="12">
        <f t="shared" si="2"/>
        <v>0</v>
      </c>
      <c r="J169" s="13" t="e">
        <f>I169 / J3</f>
        <v>#DIV/0!</v>
      </c>
    </row>
    <row r="170" spans="1:10" ht="24" customHeight="1">
      <c r="A170" s="4" t="s">
        <v>461</v>
      </c>
      <c r="B170" s="4" t="s">
        <v>13</v>
      </c>
      <c r="C170" s="4"/>
      <c r="D170" s="4" t="s">
        <v>462</v>
      </c>
      <c r="E170" s="5"/>
      <c r="F170" s="6">
        <v>1</v>
      </c>
      <c r="G170" s="6"/>
      <c r="H170" s="7">
        <f>I171 + I172</f>
        <v>0</v>
      </c>
      <c r="I170" s="7">
        <f t="shared" si="2"/>
        <v>0</v>
      </c>
      <c r="J170" s="8" t="e">
        <f>I170 / J3</f>
        <v>#DIV/0!</v>
      </c>
    </row>
    <row r="171" spans="1:10" ht="26.1" customHeight="1">
      <c r="A171" s="9" t="s">
        <v>463</v>
      </c>
      <c r="B171" s="9" t="s">
        <v>464</v>
      </c>
      <c r="C171" s="9" t="s">
        <v>36</v>
      </c>
      <c r="D171" s="9" t="s">
        <v>465</v>
      </c>
      <c r="E171" s="10" t="s">
        <v>205</v>
      </c>
      <c r="F171" s="11">
        <v>2</v>
      </c>
      <c r="G171" s="12"/>
      <c r="H171" s="12">
        <f>TRUNC(TRUNC(G171 * J4, 2) + G171, 2)</f>
        <v>0</v>
      </c>
      <c r="I171" s="12">
        <f t="shared" si="2"/>
        <v>0</v>
      </c>
      <c r="J171" s="13" t="e">
        <f>I171 / J3</f>
        <v>#DIV/0!</v>
      </c>
    </row>
    <row r="172" spans="1:10" ht="26.1" customHeight="1">
      <c r="A172" s="9" t="s">
        <v>466</v>
      </c>
      <c r="B172" s="9" t="s">
        <v>467</v>
      </c>
      <c r="C172" s="9" t="s">
        <v>36</v>
      </c>
      <c r="D172" s="9" t="s">
        <v>468</v>
      </c>
      <c r="E172" s="10">
        <v>1</v>
      </c>
      <c r="F172" s="11">
        <v>2</v>
      </c>
      <c r="G172" s="12"/>
      <c r="H172" s="12">
        <f>TRUNC(TRUNC(G172 * J4, 2) + G172, 2)</f>
        <v>0</v>
      </c>
      <c r="I172" s="12">
        <f t="shared" si="2"/>
        <v>0</v>
      </c>
      <c r="J172" s="13" t="e">
        <f>I172 / J3</f>
        <v>#DIV/0!</v>
      </c>
    </row>
    <row r="173" spans="1:10" ht="24" customHeight="1">
      <c r="A173" s="4" t="s">
        <v>469</v>
      </c>
      <c r="B173" s="4" t="s">
        <v>13</v>
      </c>
      <c r="C173" s="4"/>
      <c r="D173" s="4" t="s">
        <v>470</v>
      </c>
      <c r="E173" s="5"/>
      <c r="F173" s="6">
        <v>1</v>
      </c>
      <c r="G173" s="6"/>
      <c r="H173" s="7">
        <f>I174 + I175</f>
        <v>0</v>
      </c>
      <c r="I173" s="7">
        <f t="shared" si="2"/>
        <v>0</v>
      </c>
      <c r="J173" s="8" t="e">
        <f>I173 / J3</f>
        <v>#DIV/0!</v>
      </c>
    </row>
    <row r="174" spans="1:10" ht="39" customHeight="1">
      <c r="A174" s="9" t="s">
        <v>471</v>
      </c>
      <c r="B174" s="9" t="s">
        <v>472</v>
      </c>
      <c r="C174" s="9" t="s">
        <v>25</v>
      </c>
      <c r="D174" s="9" t="s">
        <v>473</v>
      </c>
      <c r="E174" s="10" t="s">
        <v>205</v>
      </c>
      <c r="F174" s="11">
        <v>4</v>
      </c>
      <c r="G174" s="12"/>
      <c r="H174" s="12">
        <f>TRUNC(TRUNC(G174 * J4, 2) + G174, 2)</f>
        <v>0</v>
      </c>
      <c r="I174" s="12">
        <f t="shared" si="2"/>
        <v>0</v>
      </c>
      <c r="J174" s="13" t="e">
        <f>I174 / J3</f>
        <v>#DIV/0!</v>
      </c>
    </row>
    <row r="175" spans="1:10" ht="24" customHeight="1">
      <c r="A175" s="9" t="s">
        <v>474</v>
      </c>
      <c r="B175" s="9" t="s">
        <v>475</v>
      </c>
      <c r="C175" s="9" t="s">
        <v>20</v>
      </c>
      <c r="D175" s="9" t="s">
        <v>476</v>
      </c>
      <c r="E175" s="10" t="s">
        <v>255</v>
      </c>
      <c r="F175" s="11">
        <v>141</v>
      </c>
      <c r="G175" s="12"/>
      <c r="H175" s="12">
        <f>TRUNC(TRUNC(G175 * J4, 2) + G175, 2)</f>
        <v>0</v>
      </c>
      <c r="I175" s="12">
        <f t="shared" si="2"/>
        <v>0</v>
      </c>
      <c r="J175" s="13" t="e">
        <f>I175 / J3</f>
        <v>#DIV/0!</v>
      </c>
    </row>
    <row r="176" spans="1:10" ht="24" customHeight="1">
      <c r="A176" s="4" t="s">
        <v>477</v>
      </c>
      <c r="B176" s="4" t="s">
        <v>13</v>
      </c>
      <c r="C176" s="4"/>
      <c r="D176" s="4" t="s">
        <v>478</v>
      </c>
      <c r="E176" s="5"/>
      <c r="F176" s="6">
        <v>1</v>
      </c>
      <c r="G176" s="6"/>
      <c r="H176" s="7">
        <f>I177 + I178 + I179 + I180 + I181</f>
        <v>0</v>
      </c>
      <c r="I176" s="7">
        <f t="shared" si="2"/>
        <v>0</v>
      </c>
      <c r="J176" s="8" t="e">
        <f>I176 / J3</f>
        <v>#DIV/0!</v>
      </c>
    </row>
    <row r="177" spans="1:10" ht="24" customHeight="1">
      <c r="A177" s="9" t="s">
        <v>479</v>
      </c>
      <c r="B177" s="9" t="s">
        <v>480</v>
      </c>
      <c r="C177" s="9" t="s">
        <v>20</v>
      </c>
      <c r="D177" s="9" t="s">
        <v>481</v>
      </c>
      <c r="E177" s="10" t="s">
        <v>482</v>
      </c>
      <c r="F177" s="11">
        <v>65</v>
      </c>
      <c r="G177" s="12"/>
      <c r="H177" s="12">
        <f>TRUNC(TRUNC(G177 * J4, 2) + G177, 2)</f>
        <v>0</v>
      </c>
      <c r="I177" s="12">
        <f t="shared" si="2"/>
        <v>0</v>
      </c>
      <c r="J177" s="13" t="e">
        <f>I177 / J3</f>
        <v>#DIV/0!</v>
      </c>
    </row>
    <row r="178" spans="1:10" ht="24" customHeight="1">
      <c r="A178" s="9" t="s">
        <v>483</v>
      </c>
      <c r="B178" s="9" t="s">
        <v>484</v>
      </c>
      <c r="C178" s="9" t="s">
        <v>20</v>
      </c>
      <c r="D178" s="9" t="s">
        <v>485</v>
      </c>
      <c r="E178" s="10" t="s">
        <v>482</v>
      </c>
      <c r="F178" s="11">
        <v>31</v>
      </c>
      <c r="G178" s="12"/>
      <c r="H178" s="12">
        <f>TRUNC(TRUNC(G178 * J4, 2) + G178, 2)</f>
        <v>0</v>
      </c>
      <c r="I178" s="12">
        <f t="shared" si="2"/>
        <v>0</v>
      </c>
      <c r="J178" s="13" t="e">
        <f>I178 / J3</f>
        <v>#DIV/0!</v>
      </c>
    </row>
    <row r="179" spans="1:10" ht="24" customHeight="1">
      <c r="A179" s="9" t="s">
        <v>486</v>
      </c>
      <c r="B179" s="9" t="s">
        <v>487</v>
      </c>
      <c r="C179" s="9" t="s">
        <v>20</v>
      </c>
      <c r="D179" s="9" t="s">
        <v>488</v>
      </c>
      <c r="E179" s="10" t="s">
        <v>482</v>
      </c>
      <c r="F179" s="11">
        <v>31</v>
      </c>
      <c r="G179" s="12"/>
      <c r="H179" s="12">
        <f>TRUNC(TRUNC(G179 * J4, 2) + G179, 2)</f>
        <v>0</v>
      </c>
      <c r="I179" s="12">
        <f t="shared" si="2"/>
        <v>0</v>
      </c>
      <c r="J179" s="13" t="e">
        <f>I179 / J3</f>
        <v>#DIV/0!</v>
      </c>
    </row>
    <row r="180" spans="1:10" ht="24" customHeight="1">
      <c r="A180" s="9" t="s">
        <v>489</v>
      </c>
      <c r="B180" s="9" t="s">
        <v>490</v>
      </c>
      <c r="C180" s="9" t="s">
        <v>20</v>
      </c>
      <c r="D180" s="9" t="s">
        <v>491</v>
      </c>
      <c r="E180" s="10" t="s">
        <v>482</v>
      </c>
      <c r="F180" s="11">
        <v>2</v>
      </c>
      <c r="G180" s="12"/>
      <c r="H180" s="12">
        <f>TRUNC(TRUNC(G180 * J4, 2) + G180, 2)</f>
        <v>0</v>
      </c>
      <c r="I180" s="12">
        <f t="shared" si="2"/>
        <v>0</v>
      </c>
      <c r="J180" s="13" t="e">
        <f>I180 / J3</f>
        <v>#DIV/0!</v>
      </c>
    </row>
    <row r="181" spans="1:10" ht="26.1" customHeight="1">
      <c r="A181" s="9" t="s">
        <v>492</v>
      </c>
      <c r="B181" s="9" t="s">
        <v>493</v>
      </c>
      <c r="C181" s="9" t="s">
        <v>20</v>
      </c>
      <c r="D181" s="9" t="s">
        <v>494</v>
      </c>
      <c r="E181" s="10" t="s">
        <v>482</v>
      </c>
      <c r="F181" s="11">
        <v>4</v>
      </c>
      <c r="G181" s="12"/>
      <c r="H181" s="12">
        <f>TRUNC(TRUNC(G181 * J4, 2) + G181, 2)</f>
        <v>0</v>
      </c>
      <c r="I181" s="12">
        <f t="shared" si="2"/>
        <v>0</v>
      </c>
      <c r="J181" s="13" t="e">
        <f>I181 / J3</f>
        <v>#DIV/0!</v>
      </c>
    </row>
    <row r="182" spans="1:10" ht="24" customHeight="1">
      <c r="A182" s="4" t="s">
        <v>699</v>
      </c>
      <c r="B182" s="4" t="s">
        <v>13</v>
      </c>
      <c r="C182" s="4"/>
      <c r="D182" s="4" t="s">
        <v>495</v>
      </c>
      <c r="E182" s="5"/>
      <c r="F182" s="6">
        <v>1</v>
      </c>
      <c r="G182" s="6"/>
      <c r="H182" s="7">
        <f>I183 + I184 + I185 + I186 + I187 + I188</f>
        <v>0</v>
      </c>
      <c r="I182" s="7">
        <f t="shared" si="2"/>
        <v>0</v>
      </c>
      <c r="J182" s="8" t="e">
        <f>I182 / J3</f>
        <v>#DIV/0!</v>
      </c>
    </row>
    <row r="183" spans="1:10" ht="39" customHeight="1">
      <c r="A183" s="9" t="s">
        <v>700</v>
      </c>
      <c r="B183" s="9" t="s">
        <v>496</v>
      </c>
      <c r="C183" s="9" t="s">
        <v>25</v>
      </c>
      <c r="D183" s="9" t="s">
        <v>497</v>
      </c>
      <c r="E183" s="10" t="s">
        <v>93</v>
      </c>
      <c r="F183" s="11">
        <v>56</v>
      </c>
      <c r="G183" s="12"/>
      <c r="H183" s="12">
        <f>TRUNC(TRUNC(G183 * J4, 2) + G183, 2)</f>
        <v>0</v>
      </c>
      <c r="I183" s="12">
        <f t="shared" si="2"/>
        <v>0</v>
      </c>
      <c r="J183" s="13" t="e">
        <f>I183 / J3</f>
        <v>#DIV/0!</v>
      </c>
    </row>
    <row r="184" spans="1:10" ht="51.95" customHeight="1">
      <c r="A184" s="9" t="s">
        <v>701</v>
      </c>
      <c r="B184" s="9" t="s">
        <v>498</v>
      </c>
      <c r="C184" s="9" t="s">
        <v>25</v>
      </c>
      <c r="D184" s="9" t="s">
        <v>499</v>
      </c>
      <c r="E184" s="10" t="s">
        <v>93</v>
      </c>
      <c r="F184" s="11">
        <v>18</v>
      </c>
      <c r="G184" s="12"/>
      <c r="H184" s="12">
        <f>TRUNC(TRUNC(G184 * J4, 2) + G184, 2)</f>
        <v>0</v>
      </c>
      <c r="I184" s="12">
        <f t="shared" si="2"/>
        <v>0</v>
      </c>
      <c r="J184" s="13" t="e">
        <f>I184 / J3</f>
        <v>#DIV/0!</v>
      </c>
    </row>
    <row r="185" spans="1:10" ht="26.1" customHeight="1">
      <c r="A185" s="9" t="s">
        <v>702</v>
      </c>
      <c r="B185" s="9" t="s">
        <v>500</v>
      </c>
      <c r="C185" s="9" t="s">
        <v>20</v>
      </c>
      <c r="D185" s="9" t="s">
        <v>501</v>
      </c>
      <c r="E185" s="10" t="s">
        <v>38</v>
      </c>
      <c r="F185" s="11">
        <v>570</v>
      </c>
      <c r="G185" s="12"/>
      <c r="H185" s="12">
        <f>TRUNC(TRUNC(G185 * J4, 2) + G185, 2)</f>
        <v>0</v>
      </c>
      <c r="I185" s="12">
        <f t="shared" si="2"/>
        <v>0</v>
      </c>
      <c r="J185" s="13" t="e">
        <f>I185 / J3</f>
        <v>#DIV/0!</v>
      </c>
    </row>
    <row r="186" spans="1:10" ht="26.1" customHeight="1">
      <c r="A186" s="9" t="s">
        <v>703</v>
      </c>
      <c r="B186" s="9" t="s">
        <v>502</v>
      </c>
      <c r="C186" s="9" t="s">
        <v>20</v>
      </c>
      <c r="D186" s="9" t="s">
        <v>503</v>
      </c>
      <c r="E186" s="10" t="s">
        <v>38</v>
      </c>
      <c r="F186" s="11">
        <v>210</v>
      </c>
      <c r="G186" s="12"/>
      <c r="H186" s="12">
        <f>TRUNC(TRUNC(G186 * J4, 2) + G186, 2)</f>
        <v>0</v>
      </c>
      <c r="I186" s="12">
        <f t="shared" si="2"/>
        <v>0</v>
      </c>
      <c r="J186" s="13" t="e">
        <f>I186 / J3</f>
        <v>#DIV/0!</v>
      </c>
    </row>
    <row r="187" spans="1:10" ht="26.1" customHeight="1">
      <c r="A187" s="9" t="s">
        <v>704</v>
      </c>
      <c r="B187" s="9" t="s">
        <v>504</v>
      </c>
      <c r="C187" s="9" t="s">
        <v>20</v>
      </c>
      <c r="D187" s="9" t="s">
        <v>505</v>
      </c>
      <c r="E187" s="10" t="s">
        <v>38</v>
      </c>
      <c r="F187" s="11">
        <v>100</v>
      </c>
      <c r="G187" s="12"/>
      <c r="H187" s="12">
        <f>TRUNC(TRUNC(G187 * J4, 2) + G187, 2)</f>
        <v>0</v>
      </c>
      <c r="I187" s="12">
        <f t="shared" si="2"/>
        <v>0</v>
      </c>
      <c r="J187" s="13" t="e">
        <f>I187 / J3</f>
        <v>#DIV/0!</v>
      </c>
    </row>
    <row r="188" spans="1:10" ht="26.1" customHeight="1">
      <c r="A188" s="9" t="s">
        <v>705</v>
      </c>
      <c r="B188" s="9" t="s">
        <v>506</v>
      </c>
      <c r="C188" s="9" t="s">
        <v>20</v>
      </c>
      <c r="D188" s="9" t="s">
        <v>507</v>
      </c>
      <c r="E188" s="10" t="s">
        <v>38</v>
      </c>
      <c r="F188" s="11">
        <v>26</v>
      </c>
      <c r="G188" s="12"/>
      <c r="H188" s="12">
        <f>TRUNC(TRUNC(G188 * J4, 2) + G188, 2)</f>
        <v>0</v>
      </c>
      <c r="I188" s="12">
        <f t="shared" si="2"/>
        <v>0</v>
      </c>
      <c r="J188" s="13" t="e">
        <f>I188 / J3</f>
        <v>#DIV/0!</v>
      </c>
    </row>
    <row r="189" spans="1:10" ht="24" customHeight="1">
      <c r="A189" s="4" t="s">
        <v>706</v>
      </c>
      <c r="B189" s="4" t="s">
        <v>13</v>
      </c>
      <c r="C189" s="4"/>
      <c r="D189" s="4" t="s">
        <v>508</v>
      </c>
      <c r="E189" s="5"/>
      <c r="F189" s="6">
        <v>1</v>
      </c>
      <c r="G189" s="6"/>
      <c r="H189" s="7">
        <f>I190 + I191 + I192 + I193 + I194 + I195 + I196 + I197</f>
        <v>0</v>
      </c>
      <c r="I189" s="7">
        <f t="shared" si="2"/>
        <v>0</v>
      </c>
      <c r="J189" s="8" t="e">
        <f>I189 / J3</f>
        <v>#DIV/0!</v>
      </c>
    </row>
    <row r="190" spans="1:10" ht="26.1" customHeight="1">
      <c r="A190" s="9" t="s">
        <v>707</v>
      </c>
      <c r="B190" s="9" t="s">
        <v>509</v>
      </c>
      <c r="C190" s="9" t="s">
        <v>20</v>
      </c>
      <c r="D190" s="9" t="s">
        <v>510</v>
      </c>
      <c r="E190" s="10" t="s">
        <v>38</v>
      </c>
      <c r="F190" s="11">
        <v>120</v>
      </c>
      <c r="G190" s="12"/>
      <c r="H190" s="12">
        <f>TRUNC(TRUNC(G190 * J4, 2) + G190, 2)</f>
        <v>0</v>
      </c>
      <c r="I190" s="12">
        <f t="shared" si="2"/>
        <v>0</v>
      </c>
      <c r="J190" s="13" t="e">
        <f>I190 / J3</f>
        <v>#DIV/0!</v>
      </c>
    </row>
    <row r="191" spans="1:10" ht="26.1" customHeight="1">
      <c r="A191" s="9" t="s">
        <v>708</v>
      </c>
      <c r="B191" s="9" t="s">
        <v>511</v>
      </c>
      <c r="C191" s="9" t="s">
        <v>20</v>
      </c>
      <c r="D191" s="9" t="s">
        <v>512</v>
      </c>
      <c r="E191" s="10" t="s">
        <v>38</v>
      </c>
      <c r="F191" s="11">
        <v>290</v>
      </c>
      <c r="G191" s="12"/>
      <c r="H191" s="12">
        <f>TRUNC(TRUNC(G191 * J4, 2) + G191, 2)</f>
        <v>0</v>
      </c>
      <c r="I191" s="12">
        <f t="shared" si="2"/>
        <v>0</v>
      </c>
      <c r="J191" s="13" t="e">
        <f>I191 / J3</f>
        <v>#DIV/0!</v>
      </c>
    </row>
    <row r="192" spans="1:10" ht="26.1" customHeight="1">
      <c r="A192" s="9" t="s">
        <v>709</v>
      </c>
      <c r="B192" s="9" t="s">
        <v>513</v>
      </c>
      <c r="C192" s="9" t="s">
        <v>20</v>
      </c>
      <c r="D192" s="9" t="s">
        <v>514</v>
      </c>
      <c r="E192" s="10" t="s">
        <v>255</v>
      </c>
      <c r="F192" s="11">
        <v>1</v>
      </c>
      <c r="G192" s="12"/>
      <c r="H192" s="12">
        <f>TRUNC(TRUNC(G192 * J4, 2) + G192, 2)</f>
        <v>0</v>
      </c>
      <c r="I192" s="12">
        <f t="shared" si="2"/>
        <v>0</v>
      </c>
      <c r="J192" s="13" t="e">
        <f>I192 / J3</f>
        <v>#DIV/0!</v>
      </c>
    </row>
    <row r="193" spans="1:10" ht="26.1" customHeight="1">
      <c r="A193" s="9" t="s">
        <v>710</v>
      </c>
      <c r="B193" s="9" t="s">
        <v>515</v>
      </c>
      <c r="C193" s="9" t="s">
        <v>20</v>
      </c>
      <c r="D193" s="9" t="s">
        <v>516</v>
      </c>
      <c r="E193" s="10" t="s">
        <v>255</v>
      </c>
      <c r="F193" s="11">
        <v>14</v>
      </c>
      <c r="G193" s="12"/>
      <c r="H193" s="12">
        <f>TRUNC(TRUNC(G193 * J4, 2) + G193, 2)</f>
        <v>0</v>
      </c>
      <c r="I193" s="12">
        <f t="shared" si="2"/>
        <v>0</v>
      </c>
      <c r="J193" s="13" t="e">
        <f>I193 / J3</f>
        <v>#DIV/0!</v>
      </c>
    </row>
    <row r="194" spans="1:10" ht="26.1" customHeight="1">
      <c r="A194" s="9" t="s">
        <v>711</v>
      </c>
      <c r="B194" s="9" t="s">
        <v>517</v>
      </c>
      <c r="C194" s="9" t="s">
        <v>20</v>
      </c>
      <c r="D194" s="9" t="s">
        <v>518</v>
      </c>
      <c r="E194" s="10" t="s">
        <v>255</v>
      </c>
      <c r="F194" s="11">
        <v>14</v>
      </c>
      <c r="G194" s="12"/>
      <c r="H194" s="12">
        <f>TRUNC(TRUNC(G194 * J4, 2) + G194, 2)</f>
        <v>0</v>
      </c>
      <c r="I194" s="12">
        <f t="shared" si="2"/>
        <v>0</v>
      </c>
      <c r="J194" s="13" t="e">
        <f>I194 / J3</f>
        <v>#DIV/0!</v>
      </c>
    </row>
    <row r="195" spans="1:10" ht="39" customHeight="1">
      <c r="A195" s="9" t="s">
        <v>712</v>
      </c>
      <c r="B195" s="9" t="s">
        <v>519</v>
      </c>
      <c r="C195" s="9" t="s">
        <v>20</v>
      </c>
      <c r="D195" s="9" t="s">
        <v>520</v>
      </c>
      <c r="E195" s="10" t="s">
        <v>255</v>
      </c>
      <c r="F195" s="11">
        <v>14</v>
      </c>
      <c r="G195" s="12"/>
      <c r="H195" s="12">
        <f>TRUNC(TRUNC(G195 * J4, 2) + G195, 2)</f>
        <v>0</v>
      </c>
      <c r="I195" s="12">
        <f t="shared" ref="I195:I251" si="3">TRUNC(F195 * H195,2)</f>
        <v>0</v>
      </c>
      <c r="J195" s="13" t="e">
        <f>I195 / J3</f>
        <v>#DIV/0!</v>
      </c>
    </row>
    <row r="196" spans="1:10" ht="26.1" customHeight="1">
      <c r="A196" s="9" t="s">
        <v>713</v>
      </c>
      <c r="B196" s="9" t="s">
        <v>521</v>
      </c>
      <c r="C196" s="9" t="s">
        <v>20</v>
      </c>
      <c r="D196" s="9" t="s">
        <v>522</v>
      </c>
      <c r="E196" s="10" t="s">
        <v>255</v>
      </c>
      <c r="F196" s="11">
        <v>14</v>
      </c>
      <c r="G196" s="12"/>
      <c r="H196" s="12">
        <f>TRUNC(TRUNC(G196 * J4, 2) + G196, 2)</f>
        <v>0</v>
      </c>
      <c r="I196" s="12">
        <f t="shared" si="3"/>
        <v>0</v>
      </c>
      <c r="J196" s="13" t="e">
        <f>I196 / J3</f>
        <v>#DIV/0!</v>
      </c>
    </row>
    <row r="197" spans="1:10" ht="24" customHeight="1">
      <c r="A197" s="9" t="s">
        <v>714</v>
      </c>
      <c r="B197" s="9" t="s">
        <v>523</v>
      </c>
      <c r="C197" s="9" t="s">
        <v>20</v>
      </c>
      <c r="D197" s="9" t="s">
        <v>524</v>
      </c>
      <c r="E197" s="10" t="s">
        <v>255</v>
      </c>
      <c r="F197" s="11">
        <v>14</v>
      </c>
      <c r="G197" s="12"/>
      <c r="H197" s="12">
        <f>TRUNC(TRUNC(G197 * J4, 2) + G197, 2)</f>
        <v>0</v>
      </c>
      <c r="I197" s="12">
        <f t="shared" si="3"/>
        <v>0</v>
      </c>
      <c r="J197" s="13" t="e">
        <f>I197 / J3</f>
        <v>#DIV/0!</v>
      </c>
    </row>
    <row r="198" spans="1:10" ht="24" customHeight="1">
      <c r="A198" s="4" t="s">
        <v>525</v>
      </c>
      <c r="B198" s="4" t="s">
        <v>13</v>
      </c>
      <c r="C198" s="4"/>
      <c r="D198" s="4" t="s">
        <v>526</v>
      </c>
      <c r="E198" s="5"/>
      <c r="F198" s="6">
        <v>1</v>
      </c>
      <c r="G198" s="6"/>
      <c r="H198" s="7">
        <f>I199 + I210</f>
        <v>0</v>
      </c>
      <c r="I198" s="7">
        <f t="shared" si="3"/>
        <v>0</v>
      </c>
      <c r="J198" s="8" t="e">
        <f>I198 / J3</f>
        <v>#DIV/0!</v>
      </c>
    </row>
    <row r="199" spans="1:10" ht="24" customHeight="1">
      <c r="A199" s="4" t="s">
        <v>527</v>
      </c>
      <c r="B199" s="4" t="s">
        <v>13</v>
      </c>
      <c r="C199" s="4"/>
      <c r="D199" s="4" t="s">
        <v>528</v>
      </c>
      <c r="E199" s="5"/>
      <c r="F199" s="6">
        <v>1</v>
      </c>
      <c r="G199" s="6"/>
      <c r="H199" s="7">
        <f>I200 + I201 + I202 + I203 + I204 + I205 + I206 + I207 + I208 + I209</f>
        <v>0</v>
      </c>
      <c r="I199" s="7">
        <f t="shared" si="3"/>
        <v>0</v>
      </c>
      <c r="J199" s="8" t="e">
        <f>I199 / J3</f>
        <v>#DIV/0!</v>
      </c>
    </row>
    <row r="200" spans="1:10" ht="26.1" customHeight="1">
      <c r="A200" s="9" t="s">
        <v>529</v>
      </c>
      <c r="B200" s="9" t="s">
        <v>530</v>
      </c>
      <c r="C200" s="9" t="s">
        <v>20</v>
      </c>
      <c r="D200" s="9" t="s">
        <v>531</v>
      </c>
      <c r="E200" s="10" t="s">
        <v>22</v>
      </c>
      <c r="F200" s="11">
        <v>31.5</v>
      </c>
      <c r="G200" s="12"/>
      <c r="H200" s="12">
        <f>TRUNC(TRUNC(G200 * J4, 2) + G200, 2)</f>
        <v>0</v>
      </c>
      <c r="I200" s="12">
        <f t="shared" si="3"/>
        <v>0</v>
      </c>
      <c r="J200" s="13" t="e">
        <f>I200 / J3</f>
        <v>#DIV/0!</v>
      </c>
    </row>
    <row r="201" spans="1:10" ht="24" customHeight="1">
      <c r="A201" s="9" t="s">
        <v>532</v>
      </c>
      <c r="B201" s="9" t="s">
        <v>533</v>
      </c>
      <c r="C201" s="9" t="s">
        <v>66</v>
      </c>
      <c r="D201" s="9" t="s">
        <v>534</v>
      </c>
      <c r="E201" s="10" t="s">
        <v>22</v>
      </c>
      <c r="F201" s="11">
        <v>15.12</v>
      </c>
      <c r="G201" s="12"/>
      <c r="H201" s="12">
        <f>TRUNC(TRUNC(G201 * J4, 2) + G201, 2)</f>
        <v>0</v>
      </c>
      <c r="I201" s="12">
        <f t="shared" si="3"/>
        <v>0</v>
      </c>
      <c r="J201" s="13" t="e">
        <f>I201 / J3</f>
        <v>#DIV/0!</v>
      </c>
    </row>
    <row r="202" spans="1:10" ht="24" customHeight="1">
      <c r="A202" s="9" t="s">
        <v>535</v>
      </c>
      <c r="B202" s="9" t="s">
        <v>536</v>
      </c>
      <c r="C202" s="9" t="s">
        <v>20</v>
      </c>
      <c r="D202" s="9" t="s">
        <v>537</v>
      </c>
      <c r="E202" s="10" t="s">
        <v>22</v>
      </c>
      <c r="F202" s="11">
        <v>35.93</v>
      </c>
      <c r="G202" s="12"/>
      <c r="H202" s="12">
        <f>TRUNC(TRUNC(G202 * J4, 2) + G202, 2)</f>
        <v>0</v>
      </c>
      <c r="I202" s="12">
        <f t="shared" si="3"/>
        <v>0</v>
      </c>
      <c r="J202" s="13" t="e">
        <f>I202 / J3</f>
        <v>#DIV/0!</v>
      </c>
    </row>
    <row r="203" spans="1:10" ht="26.1" customHeight="1">
      <c r="A203" s="9" t="s">
        <v>538</v>
      </c>
      <c r="B203" s="9" t="s">
        <v>536</v>
      </c>
      <c r="C203" s="9" t="s">
        <v>20</v>
      </c>
      <c r="D203" s="9" t="s">
        <v>539</v>
      </c>
      <c r="E203" s="10" t="s">
        <v>22</v>
      </c>
      <c r="F203" s="11">
        <v>4.2</v>
      </c>
      <c r="G203" s="12"/>
      <c r="H203" s="12">
        <f>TRUNC(TRUNC(G203 * J4, 2) + G203, 2)</f>
        <v>0</v>
      </c>
      <c r="I203" s="12">
        <f t="shared" si="3"/>
        <v>0</v>
      </c>
      <c r="J203" s="13" t="e">
        <f>I203 / J3</f>
        <v>#DIV/0!</v>
      </c>
    </row>
    <row r="204" spans="1:10" ht="51.95" customHeight="1">
      <c r="A204" s="9" t="s">
        <v>540</v>
      </c>
      <c r="B204" s="9" t="s">
        <v>541</v>
      </c>
      <c r="C204" s="9" t="s">
        <v>25</v>
      </c>
      <c r="D204" s="9" t="s">
        <v>542</v>
      </c>
      <c r="E204" s="10" t="s">
        <v>22</v>
      </c>
      <c r="F204" s="11">
        <v>6.3</v>
      </c>
      <c r="G204" s="12"/>
      <c r="H204" s="12">
        <f>TRUNC(TRUNC(G204 * J4, 2) + G204, 2)</f>
        <v>0</v>
      </c>
      <c r="I204" s="12">
        <f t="shared" si="3"/>
        <v>0</v>
      </c>
      <c r="J204" s="13" t="e">
        <f>I204 / J3</f>
        <v>#DIV/0!</v>
      </c>
    </row>
    <row r="205" spans="1:10" ht="24" customHeight="1">
      <c r="A205" s="9" t="s">
        <v>543</v>
      </c>
      <c r="B205" s="9" t="s">
        <v>544</v>
      </c>
      <c r="C205" s="9" t="s">
        <v>66</v>
      </c>
      <c r="D205" s="9" t="s">
        <v>545</v>
      </c>
      <c r="E205" s="10" t="s">
        <v>205</v>
      </c>
      <c r="F205" s="11">
        <v>13</v>
      </c>
      <c r="G205" s="12"/>
      <c r="H205" s="12">
        <f>TRUNC(TRUNC(G205 * J4, 2) + G205, 2)</f>
        <v>0</v>
      </c>
      <c r="I205" s="12">
        <f t="shared" si="3"/>
        <v>0</v>
      </c>
      <c r="J205" s="13" t="e">
        <f>I205 / J3</f>
        <v>#DIV/0!</v>
      </c>
    </row>
    <row r="206" spans="1:10" ht="26.1" customHeight="1">
      <c r="A206" s="9" t="s">
        <v>546</v>
      </c>
      <c r="B206" s="9" t="s">
        <v>547</v>
      </c>
      <c r="C206" s="9" t="s">
        <v>20</v>
      </c>
      <c r="D206" s="9" t="s">
        <v>548</v>
      </c>
      <c r="E206" s="10" t="s">
        <v>22</v>
      </c>
      <c r="F206" s="11">
        <v>7.36</v>
      </c>
      <c r="G206" s="12"/>
      <c r="H206" s="12">
        <f>TRUNC(TRUNC(G206 * J4, 2) + G206, 2)</f>
        <v>0</v>
      </c>
      <c r="I206" s="12">
        <f t="shared" si="3"/>
        <v>0</v>
      </c>
      <c r="J206" s="13" t="e">
        <f>I206 / J3</f>
        <v>#DIV/0!</v>
      </c>
    </row>
    <row r="207" spans="1:10" ht="26.1" customHeight="1">
      <c r="A207" s="9" t="s">
        <v>549</v>
      </c>
      <c r="B207" s="9" t="s">
        <v>550</v>
      </c>
      <c r="C207" s="9" t="s">
        <v>66</v>
      </c>
      <c r="D207" s="9" t="s">
        <v>551</v>
      </c>
      <c r="E207" s="10" t="s">
        <v>205</v>
      </c>
      <c r="F207" s="11">
        <v>1</v>
      </c>
      <c r="G207" s="12"/>
      <c r="H207" s="12">
        <f>TRUNC(TRUNC(G207 * J4, 2) + G207, 2)</f>
        <v>0</v>
      </c>
      <c r="I207" s="12">
        <f t="shared" si="3"/>
        <v>0</v>
      </c>
      <c r="J207" s="13" t="e">
        <f>I207 / J3</f>
        <v>#DIV/0!</v>
      </c>
    </row>
    <row r="208" spans="1:10" ht="24" customHeight="1">
      <c r="A208" s="9" t="s">
        <v>552</v>
      </c>
      <c r="B208" s="9" t="s">
        <v>553</v>
      </c>
      <c r="C208" s="9" t="s">
        <v>20</v>
      </c>
      <c r="D208" s="9" t="s">
        <v>554</v>
      </c>
      <c r="E208" s="10" t="s">
        <v>22</v>
      </c>
      <c r="F208" s="11">
        <v>37.799999999999997</v>
      </c>
      <c r="G208" s="12"/>
      <c r="H208" s="12">
        <f>TRUNC(TRUNC(G208 * J4, 2) + G208, 2)</f>
        <v>0</v>
      </c>
      <c r="I208" s="12">
        <f t="shared" si="3"/>
        <v>0</v>
      </c>
      <c r="J208" s="13" t="e">
        <f>I208 / J3</f>
        <v>#DIV/0!</v>
      </c>
    </row>
    <row r="209" spans="1:10" ht="26.1" customHeight="1">
      <c r="A209" s="9" t="s">
        <v>555</v>
      </c>
      <c r="B209" s="9" t="s">
        <v>556</v>
      </c>
      <c r="C209" s="9" t="s">
        <v>20</v>
      </c>
      <c r="D209" s="9" t="s">
        <v>557</v>
      </c>
      <c r="E209" s="10" t="s">
        <v>38</v>
      </c>
      <c r="F209" s="11">
        <v>23.4</v>
      </c>
      <c r="G209" s="12"/>
      <c r="H209" s="12">
        <f>TRUNC(TRUNC(G209 * J4, 2) + G209, 2)</f>
        <v>0</v>
      </c>
      <c r="I209" s="12">
        <f t="shared" si="3"/>
        <v>0</v>
      </c>
      <c r="J209" s="13" t="e">
        <f>I209 / J3</f>
        <v>#DIV/0!</v>
      </c>
    </row>
    <row r="210" spans="1:10" ht="24" customHeight="1">
      <c r="A210" s="4" t="s">
        <v>558</v>
      </c>
      <c r="B210" s="4" t="s">
        <v>13</v>
      </c>
      <c r="C210" s="4"/>
      <c r="D210" s="4" t="s">
        <v>559</v>
      </c>
      <c r="E210" s="5"/>
      <c r="F210" s="6">
        <v>1</v>
      </c>
      <c r="G210" s="6"/>
      <c r="H210" s="7">
        <f>I211 + I212 + I213 + I214 + I215 + I216</f>
        <v>0</v>
      </c>
      <c r="I210" s="7">
        <f t="shared" si="3"/>
        <v>0</v>
      </c>
      <c r="J210" s="8" t="e">
        <f>I210 / J3</f>
        <v>#DIV/0!</v>
      </c>
    </row>
    <row r="211" spans="1:10" ht="26.1" customHeight="1">
      <c r="A211" s="9" t="s">
        <v>560</v>
      </c>
      <c r="B211" s="9" t="s">
        <v>561</v>
      </c>
      <c r="C211" s="9" t="s">
        <v>20</v>
      </c>
      <c r="D211" s="9" t="s">
        <v>562</v>
      </c>
      <c r="E211" s="10" t="s">
        <v>22</v>
      </c>
      <c r="F211" s="11">
        <v>2</v>
      </c>
      <c r="G211" s="12"/>
      <c r="H211" s="12">
        <f>TRUNC(TRUNC(G211 * J4, 2) + G211, 2)</f>
        <v>0</v>
      </c>
      <c r="I211" s="12">
        <f t="shared" si="3"/>
        <v>0</v>
      </c>
      <c r="J211" s="13" t="e">
        <f>I211 / J3</f>
        <v>#DIV/0!</v>
      </c>
    </row>
    <row r="212" spans="1:10" ht="26.1" customHeight="1">
      <c r="A212" s="9" t="s">
        <v>563</v>
      </c>
      <c r="B212" s="9" t="s">
        <v>564</v>
      </c>
      <c r="C212" s="9" t="s">
        <v>20</v>
      </c>
      <c r="D212" s="9" t="s">
        <v>565</v>
      </c>
      <c r="E212" s="10" t="s">
        <v>22</v>
      </c>
      <c r="F212" s="11">
        <v>20.96</v>
      </c>
      <c r="G212" s="12"/>
      <c r="H212" s="12">
        <f>TRUNC(TRUNC(G212 * J4, 2) + G212, 2)</f>
        <v>0</v>
      </c>
      <c r="I212" s="12">
        <f t="shared" si="3"/>
        <v>0</v>
      </c>
      <c r="J212" s="13" t="e">
        <f>I212 / J3</f>
        <v>#DIV/0!</v>
      </c>
    </row>
    <row r="213" spans="1:10" ht="24" customHeight="1">
      <c r="A213" s="9" t="s">
        <v>566</v>
      </c>
      <c r="B213" s="9" t="s">
        <v>567</v>
      </c>
      <c r="C213" s="9" t="s">
        <v>20</v>
      </c>
      <c r="D213" s="9" t="s">
        <v>568</v>
      </c>
      <c r="E213" s="10" t="s">
        <v>22</v>
      </c>
      <c r="F213" s="11">
        <v>3.3</v>
      </c>
      <c r="G213" s="12"/>
      <c r="H213" s="12">
        <f>TRUNC(TRUNC(G213 * J4, 2) + G213, 2)</f>
        <v>0</v>
      </c>
      <c r="I213" s="12">
        <f t="shared" si="3"/>
        <v>0</v>
      </c>
      <c r="J213" s="13" t="e">
        <f>I213 / J3</f>
        <v>#DIV/0!</v>
      </c>
    </row>
    <row r="214" spans="1:10" ht="26.1" customHeight="1">
      <c r="A214" s="9" t="s">
        <v>569</v>
      </c>
      <c r="B214" s="9" t="s">
        <v>570</v>
      </c>
      <c r="C214" s="9" t="s">
        <v>20</v>
      </c>
      <c r="D214" s="9" t="s">
        <v>571</v>
      </c>
      <c r="E214" s="10" t="s">
        <v>22</v>
      </c>
      <c r="F214" s="11">
        <v>26.6</v>
      </c>
      <c r="G214" s="12"/>
      <c r="H214" s="12">
        <f>TRUNC(TRUNC(G214 * J4, 2) + G214, 2)</f>
        <v>0</v>
      </c>
      <c r="I214" s="12">
        <f t="shared" si="3"/>
        <v>0</v>
      </c>
      <c r="J214" s="13" t="e">
        <f>I214 / J3</f>
        <v>#DIV/0!</v>
      </c>
    </row>
    <row r="215" spans="1:10" ht="24" customHeight="1">
      <c r="A215" s="9" t="s">
        <v>572</v>
      </c>
      <c r="B215" s="9" t="s">
        <v>553</v>
      </c>
      <c r="C215" s="9" t="s">
        <v>20</v>
      </c>
      <c r="D215" s="9" t="s">
        <v>554</v>
      </c>
      <c r="E215" s="10" t="s">
        <v>22</v>
      </c>
      <c r="F215" s="11">
        <v>53.35</v>
      </c>
      <c r="G215" s="12"/>
      <c r="H215" s="12">
        <f>TRUNC(TRUNC(G215 * J4, 2) + G215, 2)</f>
        <v>0</v>
      </c>
      <c r="I215" s="12">
        <f t="shared" si="3"/>
        <v>0</v>
      </c>
      <c r="J215" s="13" t="e">
        <f>I215 / J3</f>
        <v>#DIV/0!</v>
      </c>
    </row>
    <row r="216" spans="1:10" ht="26.1" customHeight="1">
      <c r="A216" s="9" t="s">
        <v>573</v>
      </c>
      <c r="B216" s="9" t="s">
        <v>556</v>
      </c>
      <c r="C216" s="9" t="s">
        <v>20</v>
      </c>
      <c r="D216" s="9" t="s">
        <v>557</v>
      </c>
      <c r="E216" s="10" t="s">
        <v>38</v>
      </c>
      <c r="F216" s="11">
        <v>89</v>
      </c>
      <c r="G216" s="12"/>
      <c r="H216" s="12">
        <f>TRUNC(TRUNC(G216 * J4, 2) + G216, 2)</f>
        <v>0</v>
      </c>
      <c r="I216" s="12">
        <f t="shared" si="3"/>
        <v>0</v>
      </c>
      <c r="J216" s="13" t="e">
        <f>I216 / J3</f>
        <v>#DIV/0!</v>
      </c>
    </row>
    <row r="217" spans="1:10" ht="24" customHeight="1">
      <c r="A217" s="4" t="s">
        <v>574</v>
      </c>
      <c r="B217" s="4" t="s">
        <v>13</v>
      </c>
      <c r="C217" s="4"/>
      <c r="D217" s="4" t="s">
        <v>575</v>
      </c>
      <c r="E217" s="5"/>
      <c r="F217" s="6">
        <v>1</v>
      </c>
      <c r="G217" s="6"/>
      <c r="H217" s="7">
        <f>I218 + I219 + I220 + I221 + I222 + I223 + I224 + I225 + I226 + I227</f>
        <v>0</v>
      </c>
      <c r="I217" s="7">
        <f t="shared" si="3"/>
        <v>0</v>
      </c>
      <c r="J217" s="8" t="e">
        <f>I217 / J3</f>
        <v>#DIV/0!</v>
      </c>
    </row>
    <row r="218" spans="1:10" ht="26.1" customHeight="1">
      <c r="A218" s="9" t="s">
        <v>576</v>
      </c>
      <c r="B218" s="9" t="s">
        <v>577</v>
      </c>
      <c r="C218" s="9" t="s">
        <v>20</v>
      </c>
      <c r="D218" s="9" t="s">
        <v>578</v>
      </c>
      <c r="E218" s="10" t="s">
        <v>38</v>
      </c>
      <c r="F218" s="11">
        <v>6</v>
      </c>
      <c r="G218" s="12"/>
      <c r="H218" s="12">
        <f>TRUNC(TRUNC(G218 * J4, 2) + G218, 2)</f>
        <v>0</v>
      </c>
      <c r="I218" s="12">
        <f t="shared" si="3"/>
        <v>0</v>
      </c>
      <c r="J218" s="13" t="e">
        <f>I218 / J3</f>
        <v>#DIV/0!</v>
      </c>
    </row>
    <row r="219" spans="1:10" ht="39" customHeight="1">
      <c r="A219" s="9" t="s">
        <v>579</v>
      </c>
      <c r="B219" s="9" t="s">
        <v>496</v>
      </c>
      <c r="C219" s="9" t="s">
        <v>25</v>
      </c>
      <c r="D219" s="9" t="s">
        <v>497</v>
      </c>
      <c r="E219" s="10" t="s">
        <v>93</v>
      </c>
      <c r="F219" s="11">
        <v>28</v>
      </c>
      <c r="G219" s="12"/>
      <c r="H219" s="12">
        <f>TRUNC(TRUNC(G219 * J4, 2) + G219, 2)</f>
        <v>0</v>
      </c>
      <c r="I219" s="12">
        <f t="shared" si="3"/>
        <v>0</v>
      </c>
      <c r="J219" s="13" t="e">
        <f>I219 / J3</f>
        <v>#DIV/0!</v>
      </c>
    </row>
    <row r="220" spans="1:10" ht="26.1" customHeight="1">
      <c r="A220" s="9" t="s">
        <v>580</v>
      </c>
      <c r="B220" s="9" t="s">
        <v>504</v>
      </c>
      <c r="C220" s="9" t="s">
        <v>20</v>
      </c>
      <c r="D220" s="9" t="s">
        <v>505</v>
      </c>
      <c r="E220" s="10" t="s">
        <v>38</v>
      </c>
      <c r="F220" s="11">
        <v>19</v>
      </c>
      <c r="G220" s="12"/>
      <c r="H220" s="12">
        <f>TRUNC(TRUNC(G220 * J4, 2) + G220, 2)</f>
        <v>0</v>
      </c>
      <c r="I220" s="12">
        <f t="shared" si="3"/>
        <v>0</v>
      </c>
      <c r="J220" s="13" t="e">
        <f>I220 / J3</f>
        <v>#DIV/0!</v>
      </c>
    </row>
    <row r="221" spans="1:10" ht="26.1" customHeight="1">
      <c r="A221" s="9" t="s">
        <v>581</v>
      </c>
      <c r="B221" s="9" t="s">
        <v>500</v>
      </c>
      <c r="C221" s="9" t="s">
        <v>20</v>
      </c>
      <c r="D221" s="9" t="s">
        <v>501</v>
      </c>
      <c r="E221" s="10" t="s">
        <v>38</v>
      </c>
      <c r="F221" s="11">
        <v>78</v>
      </c>
      <c r="G221" s="12"/>
      <c r="H221" s="12">
        <f>TRUNC(TRUNC(G221 * J4, 2) + G221, 2)</f>
        <v>0</v>
      </c>
      <c r="I221" s="12">
        <f t="shared" si="3"/>
        <v>0</v>
      </c>
      <c r="J221" s="13" t="e">
        <f>I221 / J3</f>
        <v>#DIV/0!</v>
      </c>
    </row>
    <row r="222" spans="1:10" ht="24" customHeight="1">
      <c r="A222" s="9" t="s">
        <v>582</v>
      </c>
      <c r="B222" s="9" t="s">
        <v>583</v>
      </c>
      <c r="C222" s="9" t="s">
        <v>20</v>
      </c>
      <c r="D222" s="9" t="s">
        <v>584</v>
      </c>
      <c r="E222" s="10" t="s">
        <v>255</v>
      </c>
      <c r="F222" s="11">
        <v>1</v>
      </c>
      <c r="G222" s="12"/>
      <c r="H222" s="12">
        <f>TRUNC(TRUNC(G222 * J4, 2) + G222, 2)</f>
        <v>0</v>
      </c>
      <c r="I222" s="12">
        <f t="shared" si="3"/>
        <v>0</v>
      </c>
      <c r="J222" s="13" t="e">
        <f>I222 / J3</f>
        <v>#DIV/0!</v>
      </c>
    </row>
    <row r="223" spans="1:10" ht="24" customHeight="1">
      <c r="A223" s="9" t="s">
        <v>585</v>
      </c>
      <c r="B223" s="9" t="s">
        <v>586</v>
      </c>
      <c r="C223" s="9" t="s">
        <v>20</v>
      </c>
      <c r="D223" s="9" t="s">
        <v>587</v>
      </c>
      <c r="E223" s="10" t="s">
        <v>255</v>
      </c>
      <c r="F223" s="11">
        <v>24</v>
      </c>
      <c r="G223" s="12"/>
      <c r="H223" s="12">
        <f>TRUNC(TRUNC(G223 * J4, 2) + G223, 2)</f>
        <v>0</v>
      </c>
      <c r="I223" s="12">
        <f t="shared" si="3"/>
        <v>0</v>
      </c>
      <c r="J223" s="13" t="e">
        <f>I223 / J3</f>
        <v>#DIV/0!</v>
      </c>
    </row>
    <row r="224" spans="1:10" ht="39" customHeight="1">
      <c r="A224" s="9" t="s">
        <v>588</v>
      </c>
      <c r="B224" s="9" t="s">
        <v>589</v>
      </c>
      <c r="C224" s="9" t="s">
        <v>25</v>
      </c>
      <c r="D224" s="9" t="s">
        <v>590</v>
      </c>
      <c r="E224" s="10" t="s">
        <v>205</v>
      </c>
      <c r="F224" s="11">
        <v>24</v>
      </c>
      <c r="G224" s="12"/>
      <c r="H224" s="12">
        <f>TRUNC(TRUNC(G224 * J4, 2) + G224, 2)</f>
        <v>0</v>
      </c>
      <c r="I224" s="12">
        <f t="shared" si="3"/>
        <v>0</v>
      </c>
      <c r="J224" s="13" t="e">
        <f>I224 / J3</f>
        <v>#DIV/0!</v>
      </c>
    </row>
    <row r="225" spans="1:10" ht="24" customHeight="1">
      <c r="A225" s="9" t="s">
        <v>591</v>
      </c>
      <c r="B225" s="9" t="s">
        <v>592</v>
      </c>
      <c r="C225" s="9" t="s">
        <v>20</v>
      </c>
      <c r="D225" s="9" t="s">
        <v>593</v>
      </c>
      <c r="E225" s="10" t="s">
        <v>255</v>
      </c>
      <c r="F225" s="11">
        <v>21</v>
      </c>
      <c r="G225" s="12"/>
      <c r="H225" s="12">
        <f>TRUNC(TRUNC(G225 * J4, 2) + G225, 2)</f>
        <v>0</v>
      </c>
      <c r="I225" s="12">
        <f t="shared" si="3"/>
        <v>0</v>
      </c>
      <c r="J225" s="13" t="e">
        <f>I225 / J3</f>
        <v>#DIV/0!</v>
      </c>
    </row>
    <row r="226" spans="1:10" ht="24" customHeight="1">
      <c r="A226" s="9" t="s">
        <v>594</v>
      </c>
      <c r="B226" s="9" t="s">
        <v>595</v>
      </c>
      <c r="C226" s="9" t="s">
        <v>20</v>
      </c>
      <c r="D226" s="9" t="s">
        <v>596</v>
      </c>
      <c r="E226" s="10" t="s">
        <v>482</v>
      </c>
      <c r="F226" s="11">
        <v>3</v>
      </c>
      <c r="G226" s="12"/>
      <c r="H226" s="12">
        <f>TRUNC(TRUNC(G226 * J4, 2) + G226, 2)</f>
        <v>0</v>
      </c>
      <c r="I226" s="12">
        <f t="shared" si="3"/>
        <v>0</v>
      </c>
      <c r="J226" s="13" t="e">
        <f>I226 / J3</f>
        <v>#DIV/0!</v>
      </c>
    </row>
    <row r="227" spans="1:10" ht="24" customHeight="1">
      <c r="A227" s="9" t="s">
        <v>597</v>
      </c>
      <c r="B227" s="9" t="s">
        <v>598</v>
      </c>
      <c r="C227" s="9" t="s">
        <v>20</v>
      </c>
      <c r="D227" s="9" t="s">
        <v>599</v>
      </c>
      <c r="E227" s="10" t="s">
        <v>255</v>
      </c>
      <c r="F227" s="11">
        <v>24</v>
      </c>
      <c r="G227" s="12"/>
      <c r="H227" s="12">
        <f>TRUNC(TRUNC(G227 * J4, 2) + G227, 2)</f>
        <v>0</v>
      </c>
      <c r="I227" s="12">
        <f t="shared" si="3"/>
        <v>0</v>
      </c>
      <c r="J227" s="13" t="e">
        <f>I227 / J3</f>
        <v>#DIV/0!</v>
      </c>
    </row>
    <row r="228" spans="1:10" ht="24" customHeight="1">
      <c r="A228" s="4" t="s">
        <v>600</v>
      </c>
      <c r="B228" s="4" t="s">
        <v>13</v>
      </c>
      <c r="C228" s="4"/>
      <c r="D228" s="4" t="s">
        <v>601</v>
      </c>
      <c r="E228" s="5"/>
      <c r="F228" s="6">
        <v>1</v>
      </c>
      <c r="G228" s="6"/>
      <c r="H228" s="7">
        <f>I229 + I230 + I231 + I232 + I233 + I234 + I235 + I236</f>
        <v>0</v>
      </c>
      <c r="I228" s="7">
        <f t="shared" si="3"/>
        <v>0</v>
      </c>
      <c r="J228" s="8" t="e">
        <f>I228 / J3</f>
        <v>#DIV/0!</v>
      </c>
    </row>
    <row r="229" spans="1:10" ht="24" customHeight="1">
      <c r="A229" s="9" t="s">
        <v>602</v>
      </c>
      <c r="B229" s="9" t="s">
        <v>603</v>
      </c>
      <c r="C229" s="9" t="s">
        <v>66</v>
      </c>
      <c r="D229" s="9" t="s">
        <v>604</v>
      </c>
      <c r="E229" s="10" t="s">
        <v>205</v>
      </c>
      <c r="F229" s="11">
        <v>1</v>
      </c>
      <c r="G229" s="12"/>
      <c r="H229" s="12">
        <f>TRUNC(TRUNC(G229 * J4, 2) + G229, 2)</f>
        <v>0</v>
      </c>
      <c r="I229" s="12">
        <f t="shared" si="3"/>
        <v>0</v>
      </c>
      <c r="J229" s="13" t="e">
        <f>I229 / J3</f>
        <v>#DIV/0!</v>
      </c>
    </row>
    <row r="230" spans="1:10" ht="26.1" customHeight="1">
      <c r="A230" s="9" t="s">
        <v>605</v>
      </c>
      <c r="B230" s="9" t="s">
        <v>606</v>
      </c>
      <c r="C230" s="9" t="s">
        <v>20</v>
      </c>
      <c r="D230" s="9" t="s">
        <v>607</v>
      </c>
      <c r="E230" s="10" t="s">
        <v>48</v>
      </c>
      <c r="F230" s="11">
        <v>3.6</v>
      </c>
      <c r="G230" s="12"/>
      <c r="H230" s="12">
        <f>TRUNC(TRUNC(G230 * J4, 2) + G230, 2)</f>
        <v>0</v>
      </c>
      <c r="I230" s="12">
        <f t="shared" si="3"/>
        <v>0</v>
      </c>
      <c r="J230" s="13" t="e">
        <f>I230 / J3</f>
        <v>#DIV/0!</v>
      </c>
    </row>
    <row r="231" spans="1:10" ht="26.1" customHeight="1">
      <c r="A231" s="9" t="s">
        <v>608</v>
      </c>
      <c r="B231" s="9" t="s">
        <v>609</v>
      </c>
      <c r="C231" s="9" t="s">
        <v>20</v>
      </c>
      <c r="D231" s="9" t="s">
        <v>610</v>
      </c>
      <c r="E231" s="10" t="s">
        <v>48</v>
      </c>
      <c r="F231" s="11">
        <v>3.6</v>
      </c>
      <c r="G231" s="12"/>
      <c r="H231" s="12">
        <f>TRUNC(TRUNC(G231 * J4, 2) + G231, 2)</f>
        <v>0</v>
      </c>
      <c r="I231" s="12">
        <f t="shared" si="3"/>
        <v>0</v>
      </c>
      <c r="J231" s="13" t="e">
        <f>I231 / J3</f>
        <v>#DIV/0!</v>
      </c>
    </row>
    <row r="232" spans="1:10" ht="24" customHeight="1">
      <c r="A232" s="9" t="s">
        <v>611</v>
      </c>
      <c r="B232" s="9" t="s">
        <v>612</v>
      </c>
      <c r="C232" s="9" t="s">
        <v>20</v>
      </c>
      <c r="D232" s="9" t="s">
        <v>613</v>
      </c>
      <c r="E232" s="10" t="s">
        <v>38</v>
      </c>
      <c r="F232" s="11">
        <v>36</v>
      </c>
      <c r="G232" s="12"/>
      <c r="H232" s="12">
        <f>TRUNC(TRUNC(G232 * J4, 2) + G232, 2)</f>
        <v>0</v>
      </c>
      <c r="I232" s="12">
        <f t="shared" si="3"/>
        <v>0</v>
      </c>
      <c r="J232" s="13" t="e">
        <f>I232 / J3</f>
        <v>#DIV/0!</v>
      </c>
    </row>
    <row r="233" spans="1:10" ht="39" customHeight="1">
      <c r="A233" s="9" t="s">
        <v>614</v>
      </c>
      <c r="B233" s="9" t="s">
        <v>615</v>
      </c>
      <c r="C233" s="9" t="s">
        <v>25</v>
      </c>
      <c r="D233" s="9" t="s">
        <v>616</v>
      </c>
      <c r="E233" s="10" t="s">
        <v>93</v>
      </c>
      <c r="F233" s="11">
        <v>2.2000000000000002</v>
      </c>
      <c r="G233" s="12"/>
      <c r="H233" s="12">
        <f>TRUNC(TRUNC(G233 * J4, 2) + G233, 2)</f>
        <v>0</v>
      </c>
      <c r="I233" s="12">
        <f t="shared" si="3"/>
        <v>0</v>
      </c>
      <c r="J233" s="13" t="e">
        <f>I233 / J3</f>
        <v>#DIV/0!</v>
      </c>
    </row>
    <row r="234" spans="1:10" ht="39" customHeight="1">
      <c r="A234" s="9" t="s">
        <v>617</v>
      </c>
      <c r="B234" s="9" t="s">
        <v>618</v>
      </c>
      <c r="C234" s="9" t="s">
        <v>25</v>
      </c>
      <c r="D234" s="9" t="s">
        <v>619</v>
      </c>
      <c r="E234" s="10" t="s">
        <v>205</v>
      </c>
      <c r="F234" s="11">
        <v>2</v>
      </c>
      <c r="G234" s="12"/>
      <c r="H234" s="12">
        <f>TRUNC(TRUNC(G234 * J4, 2) + G234, 2)</f>
        <v>0</v>
      </c>
      <c r="I234" s="12">
        <f t="shared" si="3"/>
        <v>0</v>
      </c>
      <c r="J234" s="13" t="e">
        <f>I234 / J3</f>
        <v>#DIV/0!</v>
      </c>
    </row>
    <row r="235" spans="1:10" ht="26.1" customHeight="1">
      <c r="A235" s="9" t="s">
        <v>620</v>
      </c>
      <c r="B235" s="9" t="s">
        <v>621</v>
      </c>
      <c r="C235" s="9" t="s">
        <v>25</v>
      </c>
      <c r="D235" s="9" t="s">
        <v>622</v>
      </c>
      <c r="E235" s="10" t="s">
        <v>205</v>
      </c>
      <c r="F235" s="11">
        <v>2</v>
      </c>
      <c r="G235" s="12"/>
      <c r="H235" s="12">
        <f>TRUNC(TRUNC(G235 * J4, 2) + G235, 2)</f>
        <v>0</v>
      </c>
      <c r="I235" s="12">
        <f t="shared" si="3"/>
        <v>0</v>
      </c>
      <c r="J235" s="13" t="e">
        <f>I235 / J3</f>
        <v>#DIV/0!</v>
      </c>
    </row>
    <row r="236" spans="1:10" ht="24" customHeight="1">
      <c r="A236" s="9" t="s">
        <v>623</v>
      </c>
      <c r="B236" s="9" t="s">
        <v>624</v>
      </c>
      <c r="C236" s="9" t="s">
        <v>20</v>
      </c>
      <c r="D236" s="9" t="s">
        <v>625</v>
      </c>
      <c r="E236" s="10" t="s">
        <v>48</v>
      </c>
      <c r="F236" s="11">
        <v>0.09</v>
      </c>
      <c r="G236" s="12"/>
      <c r="H236" s="12">
        <f>TRUNC(TRUNC(G236 * J4, 2) + G236, 2)</f>
        <v>0</v>
      </c>
      <c r="I236" s="12">
        <f t="shared" si="3"/>
        <v>0</v>
      </c>
      <c r="J236" s="13" t="e">
        <f>I236 / J3</f>
        <v>#DIV/0!</v>
      </c>
    </row>
    <row r="237" spans="1:10" ht="24" customHeight="1">
      <c r="A237" s="4" t="s">
        <v>626</v>
      </c>
      <c r="B237" s="4" t="s">
        <v>13</v>
      </c>
      <c r="C237" s="4"/>
      <c r="D237" s="4" t="s">
        <v>627</v>
      </c>
      <c r="E237" s="5"/>
      <c r="F237" s="6">
        <v>1</v>
      </c>
      <c r="G237" s="6"/>
      <c r="H237" s="7">
        <f>I238 + I239 + I240 + I241 + I242 + I243</f>
        <v>0</v>
      </c>
      <c r="I237" s="7">
        <f t="shared" si="3"/>
        <v>0</v>
      </c>
      <c r="J237" s="8" t="e">
        <f>I237 / J3</f>
        <v>#DIV/0!</v>
      </c>
    </row>
    <row r="238" spans="1:10" ht="24" customHeight="1">
      <c r="A238" s="9" t="s">
        <v>628</v>
      </c>
      <c r="B238" s="9" t="s">
        <v>629</v>
      </c>
      <c r="C238" s="9" t="s">
        <v>66</v>
      </c>
      <c r="D238" s="9" t="s">
        <v>630</v>
      </c>
      <c r="E238" s="10" t="s">
        <v>205</v>
      </c>
      <c r="F238" s="11">
        <v>5</v>
      </c>
      <c r="G238" s="12"/>
      <c r="H238" s="12">
        <f>TRUNC(TRUNC(G238 * J4, 2) + G238, 2)</f>
        <v>0</v>
      </c>
      <c r="I238" s="12">
        <f t="shared" si="3"/>
        <v>0</v>
      </c>
      <c r="J238" s="13" t="e">
        <f>I238 / J3</f>
        <v>#DIV/0!</v>
      </c>
    </row>
    <row r="239" spans="1:10" ht="26.1" customHeight="1">
      <c r="A239" s="9" t="s">
        <v>631</v>
      </c>
      <c r="B239" s="9" t="s">
        <v>632</v>
      </c>
      <c r="C239" s="9" t="s">
        <v>20</v>
      </c>
      <c r="D239" s="9" t="s">
        <v>633</v>
      </c>
      <c r="E239" s="10" t="s">
        <v>255</v>
      </c>
      <c r="F239" s="11">
        <v>1</v>
      </c>
      <c r="G239" s="12"/>
      <c r="H239" s="12">
        <f>TRUNC(TRUNC(G239 * J4, 2) + G239, 2)</f>
        <v>0</v>
      </c>
      <c r="I239" s="12">
        <f t="shared" si="3"/>
        <v>0</v>
      </c>
      <c r="J239" s="13" t="e">
        <f>I239 / J3</f>
        <v>#DIV/0!</v>
      </c>
    </row>
    <row r="240" spans="1:10" ht="26.1" customHeight="1">
      <c r="A240" s="9" t="s">
        <v>634</v>
      </c>
      <c r="B240" s="9" t="s">
        <v>635</v>
      </c>
      <c r="C240" s="9" t="s">
        <v>20</v>
      </c>
      <c r="D240" s="9" t="s">
        <v>636</v>
      </c>
      <c r="E240" s="10" t="s">
        <v>255</v>
      </c>
      <c r="F240" s="11">
        <v>5</v>
      </c>
      <c r="G240" s="12"/>
      <c r="H240" s="12">
        <f>TRUNC(TRUNC(G240 * J4, 2) + G240, 2)</f>
        <v>0</v>
      </c>
      <c r="I240" s="12">
        <f t="shared" si="3"/>
        <v>0</v>
      </c>
      <c r="J240" s="13" t="e">
        <f>I240 / J3</f>
        <v>#DIV/0!</v>
      </c>
    </row>
    <row r="241" spans="1:10" ht="39" customHeight="1">
      <c r="A241" s="9" t="s">
        <v>637</v>
      </c>
      <c r="B241" s="9" t="s">
        <v>638</v>
      </c>
      <c r="C241" s="9" t="s">
        <v>20</v>
      </c>
      <c r="D241" s="9" t="s">
        <v>639</v>
      </c>
      <c r="E241" s="10" t="s">
        <v>255</v>
      </c>
      <c r="F241" s="11">
        <v>13</v>
      </c>
      <c r="G241" s="12"/>
      <c r="H241" s="12">
        <f>TRUNC(TRUNC(G241 * J4, 2) + G241, 2)</f>
        <v>0</v>
      </c>
      <c r="I241" s="12">
        <f t="shared" si="3"/>
        <v>0</v>
      </c>
      <c r="J241" s="13" t="e">
        <f>I241 / J3</f>
        <v>#DIV/0!</v>
      </c>
    </row>
    <row r="242" spans="1:10" ht="39" customHeight="1">
      <c r="A242" s="9" t="s">
        <v>640</v>
      </c>
      <c r="B242" s="9" t="s">
        <v>641</v>
      </c>
      <c r="C242" s="9" t="s">
        <v>20</v>
      </c>
      <c r="D242" s="9" t="s">
        <v>642</v>
      </c>
      <c r="E242" s="10" t="s">
        <v>255</v>
      </c>
      <c r="F242" s="11">
        <v>6</v>
      </c>
      <c r="G242" s="12"/>
      <c r="H242" s="12">
        <f>TRUNC(TRUNC(G242 * J4, 2) + G242, 2)</f>
        <v>0</v>
      </c>
      <c r="I242" s="12">
        <f t="shared" si="3"/>
        <v>0</v>
      </c>
      <c r="J242" s="13" t="e">
        <f>I242 / J3</f>
        <v>#DIV/0!</v>
      </c>
    </row>
    <row r="243" spans="1:10" ht="26.1" customHeight="1">
      <c r="A243" s="9" t="s">
        <v>643</v>
      </c>
      <c r="B243" s="9" t="s">
        <v>644</v>
      </c>
      <c r="C243" s="9" t="s">
        <v>20</v>
      </c>
      <c r="D243" s="9" t="s">
        <v>645</v>
      </c>
      <c r="E243" s="10" t="s">
        <v>255</v>
      </c>
      <c r="F243" s="11">
        <v>8</v>
      </c>
      <c r="G243" s="12"/>
      <c r="H243" s="12">
        <f>TRUNC(TRUNC(G243 * J4, 2) + G243, 2)</f>
        <v>0</v>
      </c>
      <c r="I243" s="12">
        <f t="shared" si="3"/>
        <v>0</v>
      </c>
      <c r="J243" s="13" t="e">
        <f>I243 / J3</f>
        <v>#DIV/0!</v>
      </c>
    </row>
    <row r="244" spans="1:10" ht="24" customHeight="1">
      <c r="A244" s="4" t="s">
        <v>646</v>
      </c>
      <c r="B244" s="4" t="s">
        <v>13</v>
      </c>
      <c r="C244" s="4"/>
      <c r="D244" s="4" t="s">
        <v>647</v>
      </c>
      <c r="E244" s="5"/>
      <c r="F244" s="6">
        <v>1</v>
      </c>
      <c r="G244" s="6"/>
      <c r="H244" s="7">
        <f>I245 + I246 + I247 + I248 + I249</f>
        <v>0</v>
      </c>
      <c r="I244" s="7">
        <f t="shared" si="3"/>
        <v>0</v>
      </c>
      <c r="J244" s="8" t="e">
        <f>I244 / J3</f>
        <v>#DIV/0!</v>
      </c>
    </row>
    <row r="245" spans="1:10" ht="26.1" customHeight="1">
      <c r="A245" s="9" t="s">
        <v>648</v>
      </c>
      <c r="B245" s="9" t="s">
        <v>649</v>
      </c>
      <c r="C245" s="9" t="s">
        <v>20</v>
      </c>
      <c r="D245" s="9" t="s">
        <v>650</v>
      </c>
      <c r="E245" s="10" t="s">
        <v>22</v>
      </c>
      <c r="F245" s="11">
        <v>13.4</v>
      </c>
      <c r="G245" s="12"/>
      <c r="H245" s="12">
        <f>TRUNC(TRUNC(G245 * J4, 2) + G245, 2)</f>
        <v>0</v>
      </c>
      <c r="I245" s="12">
        <f t="shared" si="3"/>
        <v>0</v>
      </c>
      <c r="J245" s="13" t="e">
        <f>I245 / J3</f>
        <v>#DIV/0!</v>
      </c>
    </row>
    <row r="246" spans="1:10" ht="26.1" customHeight="1">
      <c r="A246" s="9" t="s">
        <v>651</v>
      </c>
      <c r="B246" s="9" t="s">
        <v>652</v>
      </c>
      <c r="C246" s="9" t="s">
        <v>20</v>
      </c>
      <c r="D246" s="9" t="s">
        <v>653</v>
      </c>
      <c r="E246" s="10" t="s">
        <v>22</v>
      </c>
      <c r="F246" s="11">
        <v>13.64</v>
      </c>
      <c r="G246" s="12"/>
      <c r="H246" s="12">
        <f>TRUNC(TRUNC(G246 * J4, 2) + G246, 2)</f>
        <v>0</v>
      </c>
      <c r="I246" s="12">
        <f t="shared" si="3"/>
        <v>0</v>
      </c>
      <c r="J246" s="13" t="e">
        <f>I246 / J3</f>
        <v>#DIV/0!</v>
      </c>
    </row>
    <row r="247" spans="1:10" ht="24" customHeight="1">
      <c r="A247" s="9" t="s">
        <v>654</v>
      </c>
      <c r="B247" s="9" t="s">
        <v>655</v>
      </c>
      <c r="C247" s="9" t="s">
        <v>20</v>
      </c>
      <c r="D247" s="9" t="s">
        <v>656</v>
      </c>
      <c r="E247" s="10" t="s">
        <v>22</v>
      </c>
      <c r="F247" s="11">
        <v>1.44</v>
      </c>
      <c r="G247" s="12"/>
      <c r="H247" s="12">
        <f>TRUNC(TRUNC(G247 * J4, 2) + G247, 2)</f>
        <v>0</v>
      </c>
      <c r="I247" s="12">
        <f t="shared" si="3"/>
        <v>0</v>
      </c>
      <c r="J247" s="13" t="e">
        <f>I247 / J3</f>
        <v>#DIV/0!</v>
      </c>
    </row>
    <row r="248" spans="1:10" ht="24" customHeight="1">
      <c r="A248" s="9" t="s">
        <v>657</v>
      </c>
      <c r="B248" s="9" t="s">
        <v>658</v>
      </c>
      <c r="C248" s="9" t="s">
        <v>66</v>
      </c>
      <c r="D248" s="9" t="s">
        <v>659</v>
      </c>
      <c r="E248" s="10" t="s">
        <v>205</v>
      </c>
      <c r="F248" s="11">
        <v>1</v>
      </c>
      <c r="G248" s="12"/>
      <c r="H248" s="12">
        <f>TRUNC(TRUNC(G248 * J4, 2) + G248, 2)</f>
        <v>0</v>
      </c>
      <c r="I248" s="12">
        <f t="shared" si="3"/>
        <v>0</v>
      </c>
      <c r="J248" s="13" t="e">
        <f>I248 / J3</f>
        <v>#DIV/0!</v>
      </c>
    </row>
    <row r="249" spans="1:10" ht="26.1" customHeight="1">
      <c r="A249" s="9" t="s">
        <v>660</v>
      </c>
      <c r="B249" s="9" t="s">
        <v>661</v>
      </c>
      <c r="C249" s="9" t="s">
        <v>20</v>
      </c>
      <c r="D249" s="9" t="s">
        <v>662</v>
      </c>
      <c r="E249" s="10" t="s">
        <v>38</v>
      </c>
      <c r="F249" s="11">
        <v>152</v>
      </c>
      <c r="G249" s="12"/>
      <c r="H249" s="12">
        <f>TRUNC(TRUNC(G249 * J4, 2) + G249, 2)</f>
        <v>0</v>
      </c>
      <c r="I249" s="12">
        <f t="shared" si="3"/>
        <v>0</v>
      </c>
      <c r="J249" s="13" t="e">
        <f>I249 / J3</f>
        <v>#DIV/0!</v>
      </c>
    </row>
    <row r="250" spans="1:10" ht="24" customHeight="1">
      <c r="A250" s="4" t="s">
        <v>663</v>
      </c>
      <c r="B250" s="4" t="s">
        <v>13</v>
      </c>
      <c r="C250" s="4"/>
      <c r="D250" s="4" t="s">
        <v>664</v>
      </c>
      <c r="E250" s="5"/>
      <c r="F250" s="6">
        <v>1</v>
      </c>
      <c r="G250" s="6" t="s">
        <v>15</v>
      </c>
      <c r="H250" s="7">
        <f>I251</f>
        <v>0</v>
      </c>
      <c r="I250" s="7">
        <f t="shared" si="3"/>
        <v>0</v>
      </c>
      <c r="J250" s="8" t="e">
        <f>I250 / J3</f>
        <v>#DIV/0!</v>
      </c>
    </row>
    <row r="251" spans="1:10" ht="24" customHeight="1">
      <c r="A251" s="9" t="s">
        <v>665</v>
      </c>
      <c r="B251" s="9" t="s">
        <v>666</v>
      </c>
      <c r="C251" s="9" t="s">
        <v>20</v>
      </c>
      <c r="D251" s="9" t="s">
        <v>667</v>
      </c>
      <c r="E251" s="10" t="s">
        <v>22</v>
      </c>
      <c r="F251" s="11">
        <v>1190</v>
      </c>
      <c r="G251" s="12"/>
      <c r="H251" s="12">
        <f>TRUNC(TRUNC(G251 * J4, 2) + G251, 2)</f>
        <v>0</v>
      </c>
      <c r="I251" s="12">
        <f t="shared" si="3"/>
        <v>0</v>
      </c>
      <c r="J251" s="13" t="e">
        <f>I251 / J3</f>
        <v>#DIV/0!</v>
      </c>
    </row>
    <row r="254" spans="1:10" ht="15">
      <c r="D254" s="20"/>
    </row>
    <row r="255" spans="1:10">
      <c r="D255" s="21"/>
    </row>
    <row r="256" spans="1:10">
      <c r="D256" s="21"/>
    </row>
  </sheetData>
  <mergeCells count="2">
    <mergeCell ref="H3:I3"/>
    <mergeCell ref="H4:I4"/>
  </mergeCells>
  <phoneticPr fontId="21" type="noConversion"/>
  <pageMargins left="0.5" right="0.5" top="1" bottom="1" header="0.5" footer="0.5"/>
  <pageSetup paperSize="9" scale="73" fitToHeight="0" orientation="landscape" r:id="rId1"/>
  <headerFooter>
    <oddHeader>&amp;L &amp;CPrefeitura Municipal de Itararé-SP
CNPJ: 46.634.390/0001-52 &amp;R</oddHeader>
    <oddFooter>&amp;L &amp;CItararé / SP
  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0AE4-C8D9-4B57-AC1E-9136E5BAE3A7}">
  <sheetPr>
    <pageSetUpPr fitToPage="1"/>
  </sheetPr>
  <dimension ref="A1:AP22"/>
  <sheetViews>
    <sheetView showWhiteSpace="0" zoomScale="90" zoomScaleNormal="90" workbookViewId="0">
      <selection activeCell="J31" sqref="J31"/>
    </sheetView>
  </sheetViews>
  <sheetFormatPr defaultRowHeight="14.25"/>
  <cols>
    <col min="1" max="1" width="13" bestFit="1" customWidth="1"/>
    <col min="2" max="2" width="35.75" customWidth="1"/>
    <col min="3" max="3" width="13.25" bestFit="1" customWidth="1"/>
    <col min="4" max="4" width="9" customWidth="1"/>
    <col min="5" max="5" width="12.5" customWidth="1"/>
    <col min="6" max="6" width="10.5" customWidth="1"/>
    <col min="7" max="7" width="13" customWidth="1"/>
    <col min="8" max="8" width="12.25" customWidth="1"/>
    <col min="9" max="9" width="13" bestFit="1" customWidth="1"/>
    <col min="10" max="10" width="11.25" customWidth="1"/>
    <col min="11" max="11" width="13" bestFit="1" customWidth="1"/>
    <col min="13" max="13" width="11.875" customWidth="1"/>
    <col min="15" max="15" width="13.75" customWidth="1"/>
    <col min="17" max="17" width="13.875" customWidth="1"/>
    <col min="19" max="19" width="13.125" customWidth="1"/>
    <col min="21" max="21" width="14.75" customWidth="1"/>
    <col min="23" max="23" width="14.75" customWidth="1"/>
    <col min="25" max="25" width="13.125" customWidth="1"/>
    <col min="27" max="27" width="15.5" customWidth="1"/>
    <col min="29" max="29" width="15.75" customWidth="1"/>
    <col min="31" max="31" width="14.875" customWidth="1"/>
    <col min="33" max="33" width="13.25" customWidth="1"/>
    <col min="35" max="35" width="16" customWidth="1"/>
    <col min="37" max="37" width="13.625" customWidth="1"/>
    <col min="39" max="39" width="15.75" customWidth="1"/>
  </cols>
  <sheetData>
    <row r="1" spans="1:42">
      <c r="A1" s="14"/>
      <c r="B1" s="14"/>
      <c r="C1" s="14"/>
      <c r="D1" s="14"/>
      <c r="E1" s="14"/>
      <c r="F1" s="14"/>
      <c r="G1" s="14"/>
      <c r="H1" s="14"/>
    </row>
    <row r="2" spans="1:42" ht="15">
      <c r="A2" s="14"/>
      <c r="B2" s="54" t="s">
        <v>698</v>
      </c>
      <c r="C2" s="54"/>
      <c r="D2" s="54"/>
      <c r="E2" s="54"/>
      <c r="F2" s="51" t="s">
        <v>0</v>
      </c>
      <c r="G2" s="51"/>
      <c r="H2" s="17">
        <f>'Orçamento Sintético'!J3</f>
        <v>0</v>
      </c>
    </row>
    <row r="3" spans="1:42" ht="47.25" customHeight="1">
      <c r="A3" s="15"/>
      <c r="B3" s="53" t="s">
        <v>697</v>
      </c>
      <c r="C3" s="53"/>
      <c r="D3" s="53"/>
      <c r="E3" s="53"/>
      <c r="F3" s="15"/>
      <c r="G3" s="15"/>
      <c r="H3" s="14"/>
    </row>
    <row r="4" spans="1:42" ht="20.100000000000001" customHeight="1">
      <c r="A4" s="22"/>
      <c r="B4" s="23"/>
      <c r="C4" s="57"/>
      <c r="D4" s="58"/>
      <c r="E4" s="59" t="s">
        <v>672</v>
      </c>
      <c r="F4" s="59"/>
      <c r="G4" s="59" t="s">
        <v>673</v>
      </c>
      <c r="H4" s="59"/>
      <c r="I4" s="55" t="s">
        <v>674</v>
      </c>
      <c r="J4" s="55"/>
      <c r="K4" s="55" t="s">
        <v>675</v>
      </c>
      <c r="L4" s="55"/>
      <c r="M4" s="55" t="s">
        <v>676</v>
      </c>
      <c r="N4" s="55"/>
      <c r="O4" s="55" t="s">
        <v>677</v>
      </c>
      <c r="P4" s="56"/>
      <c r="Q4" s="55" t="s">
        <v>678</v>
      </c>
      <c r="R4" s="56"/>
      <c r="S4" s="55" t="s">
        <v>679</v>
      </c>
      <c r="T4" s="56"/>
      <c r="U4" s="55" t="s">
        <v>680</v>
      </c>
      <c r="V4" s="56"/>
      <c r="W4" s="55" t="s">
        <v>681</v>
      </c>
      <c r="X4" s="56"/>
      <c r="Y4" s="55" t="s">
        <v>682</v>
      </c>
      <c r="Z4" s="56"/>
      <c r="AA4" s="55" t="s">
        <v>683</v>
      </c>
      <c r="AB4" s="56"/>
      <c r="AC4" s="55" t="s">
        <v>684</v>
      </c>
      <c r="AD4" s="56"/>
      <c r="AE4" s="55" t="s">
        <v>685</v>
      </c>
      <c r="AF4" s="56"/>
      <c r="AG4" s="55" t="s">
        <v>686</v>
      </c>
      <c r="AH4" s="56"/>
      <c r="AI4" s="55" t="s">
        <v>687</v>
      </c>
      <c r="AJ4" s="56"/>
      <c r="AK4" s="55" t="s">
        <v>688</v>
      </c>
      <c r="AL4" s="56"/>
      <c r="AM4" s="55" t="s">
        <v>689</v>
      </c>
      <c r="AN4" s="56"/>
    </row>
    <row r="5" spans="1:42">
      <c r="A5" s="24" t="s">
        <v>690</v>
      </c>
      <c r="B5" s="25" t="s">
        <v>691</v>
      </c>
      <c r="C5" s="26" t="s">
        <v>692</v>
      </c>
      <c r="D5" s="26" t="s">
        <v>693</v>
      </c>
      <c r="E5" s="26" t="s">
        <v>694</v>
      </c>
      <c r="F5" s="26" t="s">
        <v>693</v>
      </c>
      <c r="G5" s="26" t="s">
        <v>694</v>
      </c>
      <c r="H5" s="26" t="s">
        <v>693</v>
      </c>
      <c r="I5" s="27" t="s">
        <v>694</v>
      </c>
      <c r="J5" s="27" t="s">
        <v>693</v>
      </c>
      <c r="K5" s="27" t="s">
        <v>694</v>
      </c>
      <c r="L5" s="27" t="s">
        <v>693</v>
      </c>
      <c r="M5" s="27" t="s">
        <v>694</v>
      </c>
      <c r="N5" s="27" t="s">
        <v>693</v>
      </c>
      <c r="O5" s="28" t="s">
        <v>694</v>
      </c>
      <c r="P5" s="29"/>
      <c r="Q5" s="30" t="s">
        <v>694</v>
      </c>
      <c r="R5" s="29"/>
      <c r="S5" s="30" t="s">
        <v>694</v>
      </c>
      <c r="T5" s="29"/>
      <c r="U5" s="30" t="s">
        <v>694</v>
      </c>
      <c r="V5" s="29"/>
      <c r="W5" s="30" t="s">
        <v>694</v>
      </c>
      <c r="X5" s="29"/>
      <c r="Y5" s="30" t="s">
        <v>694</v>
      </c>
      <c r="Z5" s="29"/>
      <c r="AA5" s="30" t="s">
        <v>694</v>
      </c>
      <c r="AB5" s="29"/>
      <c r="AC5" s="30" t="s">
        <v>694</v>
      </c>
      <c r="AD5" s="29"/>
      <c r="AE5" s="30" t="s">
        <v>694</v>
      </c>
      <c r="AF5" s="29"/>
      <c r="AG5" s="30" t="s">
        <v>694</v>
      </c>
      <c r="AH5" s="29"/>
      <c r="AI5" s="30" t="s">
        <v>694</v>
      </c>
      <c r="AJ5" s="29"/>
      <c r="AK5" s="30" t="s">
        <v>694</v>
      </c>
      <c r="AL5" s="29"/>
      <c r="AM5" s="30" t="s">
        <v>694</v>
      </c>
      <c r="AN5" s="29"/>
    </row>
    <row r="6" spans="1:42">
      <c r="A6" s="31">
        <v>1</v>
      </c>
      <c r="B6" s="32" t="str">
        <f>'[1]Orçamento Sintético'!D4</f>
        <v>SERVIÇOS PRELIMINARES</v>
      </c>
      <c r="C6" s="33">
        <f>'Orçamento Sintético'!I6</f>
        <v>0</v>
      </c>
      <c r="D6" s="34">
        <v>1</v>
      </c>
      <c r="E6" s="35">
        <f>F6*C6</f>
        <v>0</v>
      </c>
      <c r="F6" s="36">
        <v>0.6</v>
      </c>
      <c r="G6" s="35">
        <f>C6*H6</f>
        <v>0</v>
      </c>
      <c r="H6" s="36">
        <v>0.4</v>
      </c>
      <c r="I6" s="35"/>
      <c r="J6" s="34"/>
      <c r="K6" s="35"/>
      <c r="L6" s="34"/>
      <c r="M6" s="35"/>
      <c r="N6" s="34"/>
      <c r="O6" s="37"/>
      <c r="P6" s="38"/>
      <c r="Q6" s="39"/>
      <c r="R6" s="38"/>
      <c r="S6" s="39"/>
      <c r="T6" s="38"/>
      <c r="U6" s="39"/>
      <c r="V6" s="38"/>
      <c r="W6" s="39"/>
      <c r="X6" s="38"/>
      <c r="Y6" s="39"/>
      <c r="Z6" s="38"/>
      <c r="AA6" s="39"/>
      <c r="AB6" s="38"/>
      <c r="AC6" s="39"/>
      <c r="AD6" s="38"/>
      <c r="AE6" s="39"/>
      <c r="AF6" s="38"/>
      <c r="AG6" s="39"/>
      <c r="AH6" s="38"/>
      <c r="AI6" s="39"/>
      <c r="AJ6" s="38"/>
      <c r="AK6" s="39"/>
      <c r="AL6" s="38"/>
      <c r="AM6" s="39"/>
      <c r="AN6" s="38"/>
      <c r="AP6" s="40">
        <f>F6+H6+J6+L6+N6+P6+R6+T6+V6+X6+Z6+AB6+AD6+AF6+AH6+AJ6+AL6+AN6</f>
        <v>1</v>
      </c>
    </row>
    <row r="7" spans="1:42">
      <c r="A7" s="31">
        <v>2</v>
      </c>
      <c r="B7" s="32" t="str">
        <f>'[1]Orçamento Sintético'!D9</f>
        <v>INFRAESTRUTURA E SUPERESTRUTURA</v>
      </c>
      <c r="C7" s="33">
        <f>'Orçamento Sintético'!I11</f>
        <v>0</v>
      </c>
      <c r="D7" s="34">
        <v>1</v>
      </c>
      <c r="E7" s="35"/>
      <c r="F7" s="34"/>
      <c r="G7" s="35">
        <f t="shared" ref="G7" si="0">C7*H7</f>
        <v>0</v>
      </c>
      <c r="H7" s="36">
        <v>0.2</v>
      </c>
      <c r="I7" s="35">
        <f>C7*J7</f>
        <v>0</v>
      </c>
      <c r="J7" s="36">
        <v>0.3</v>
      </c>
      <c r="K7" s="35">
        <f>C7*L7</f>
        <v>0</v>
      </c>
      <c r="L7" s="36">
        <v>0.3</v>
      </c>
      <c r="M7" s="35">
        <f>C7*N7</f>
        <v>0</v>
      </c>
      <c r="N7" s="36">
        <v>0.2</v>
      </c>
      <c r="O7" s="41"/>
      <c r="P7" s="42"/>
      <c r="Q7" s="43"/>
      <c r="R7" s="42"/>
      <c r="S7" s="43"/>
      <c r="T7" s="42"/>
      <c r="U7" s="39"/>
      <c r="V7" s="38"/>
      <c r="W7" s="39"/>
      <c r="X7" s="38"/>
      <c r="Y7" s="39"/>
      <c r="Z7" s="38"/>
      <c r="AA7" s="39"/>
      <c r="AB7" s="38"/>
      <c r="AC7" s="39"/>
      <c r="AD7" s="38"/>
      <c r="AE7" s="39"/>
      <c r="AF7" s="38"/>
      <c r="AG7" s="39"/>
      <c r="AH7" s="38"/>
      <c r="AI7" s="39"/>
      <c r="AJ7" s="38"/>
      <c r="AK7" s="39"/>
      <c r="AL7" s="38"/>
      <c r="AM7" s="39"/>
      <c r="AN7" s="38"/>
      <c r="AP7" s="40">
        <f t="shared" ref="AP7:AP20" si="1">F7+H7+J7+L7+N7+P7+R7+T7+V7+X7+Z7+AB7+AD7+AF7+AH7+AJ7+AL7+AN7</f>
        <v>1</v>
      </c>
    </row>
    <row r="8" spans="1:42">
      <c r="A8" s="31">
        <v>3</v>
      </c>
      <c r="B8" s="32" t="str">
        <f>'[1]Orçamento Sintético'!D29</f>
        <v>ALVENARIA</v>
      </c>
      <c r="C8" s="33">
        <f>'Orçamento Sintético'!I31</f>
        <v>0</v>
      </c>
      <c r="D8" s="34">
        <v>1</v>
      </c>
      <c r="E8" s="35"/>
      <c r="F8" s="34"/>
      <c r="G8" s="35"/>
      <c r="H8" s="34"/>
      <c r="I8" s="35"/>
      <c r="J8" s="34"/>
      <c r="K8" s="35"/>
      <c r="L8" s="34"/>
      <c r="M8" s="35">
        <f>C8*N8</f>
        <v>0</v>
      </c>
      <c r="N8" s="36">
        <v>0.5</v>
      </c>
      <c r="O8" s="35">
        <f>C8*P8</f>
        <v>0</v>
      </c>
      <c r="P8" s="36">
        <v>0.5</v>
      </c>
      <c r="Q8" s="39"/>
      <c r="R8" s="38"/>
      <c r="S8" s="39"/>
      <c r="T8" s="38"/>
      <c r="U8" s="39"/>
      <c r="V8" s="38"/>
      <c r="W8" s="39"/>
      <c r="X8" s="38"/>
      <c r="Y8" s="39"/>
      <c r="Z8" s="38"/>
      <c r="AA8" s="39"/>
      <c r="AB8" s="38"/>
      <c r="AC8" s="39"/>
      <c r="AD8" s="38"/>
      <c r="AE8" s="39"/>
      <c r="AF8" s="38"/>
      <c r="AG8" s="39"/>
      <c r="AH8" s="38"/>
      <c r="AI8" s="39"/>
      <c r="AJ8" s="38"/>
      <c r="AK8" s="39"/>
      <c r="AL8" s="38"/>
      <c r="AM8" s="39"/>
      <c r="AN8" s="38"/>
      <c r="AP8" s="40">
        <f>F8+H8+J8+L8+N8+P8+R8+T8+V8+X8+Z8+AB8+AD8+AF8+AH8+AJ8+AL8+AN8</f>
        <v>1</v>
      </c>
    </row>
    <row r="9" spans="1:42">
      <c r="A9" s="31">
        <v>4</v>
      </c>
      <c r="B9" s="32" t="str">
        <f>'[1]Orçamento Sintético'!D32</f>
        <v>PISOS</v>
      </c>
      <c r="C9" s="33">
        <f>'Orçamento Sintético'!I34</f>
        <v>0</v>
      </c>
      <c r="D9" s="34">
        <v>1</v>
      </c>
      <c r="E9" s="35"/>
      <c r="F9" s="34"/>
      <c r="G9" s="35"/>
      <c r="H9" s="34"/>
      <c r="I9" s="35"/>
      <c r="J9" s="34"/>
      <c r="K9" s="35"/>
      <c r="L9" s="34"/>
      <c r="M9" s="35"/>
      <c r="N9" s="34"/>
      <c r="O9" s="35">
        <f>C9*P9</f>
        <v>0</v>
      </c>
      <c r="P9" s="36">
        <v>0.3</v>
      </c>
      <c r="Q9" s="35">
        <f>C9*R9</f>
        <v>0</v>
      </c>
      <c r="R9" s="36">
        <v>0.5</v>
      </c>
      <c r="S9" s="35">
        <f>C9*T9</f>
        <v>0</v>
      </c>
      <c r="T9" s="36">
        <v>0.2</v>
      </c>
      <c r="U9" s="39"/>
      <c r="V9" s="38"/>
      <c r="W9" s="39"/>
      <c r="X9" s="38"/>
      <c r="Y9" s="39"/>
      <c r="Z9" s="38"/>
      <c r="AA9" s="39"/>
      <c r="AB9" s="38"/>
      <c r="AC9" s="39"/>
      <c r="AD9" s="38"/>
      <c r="AE9" s="39"/>
      <c r="AF9" s="38"/>
      <c r="AG9" s="39"/>
      <c r="AH9" s="38"/>
      <c r="AI9" s="39"/>
      <c r="AJ9" s="38"/>
      <c r="AK9" s="39"/>
      <c r="AL9" s="38"/>
      <c r="AM9" s="39"/>
      <c r="AN9" s="38"/>
      <c r="AP9" s="40">
        <f t="shared" si="1"/>
        <v>1</v>
      </c>
    </row>
    <row r="10" spans="1:42">
      <c r="A10" s="31">
        <v>5</v>
      </c>
      <c r="B10" s="32" t="str">
        <f>'[1]Orçamento Sintético'!D45</f>
        <v>COBERTURA METÁLICA</v>
      </c>
      <c r="C10" s="33">
        <f>'Orçamento Sintético'!I47</f>
        <v>0</v>
      </c>
      <c r="D10" s="34">
        <v>1</v>
      </c>
      <c r="E10" s="35"/>
      <c r="F10" s="34"/>
      <c r="G10" s="35"/>
      <c r="H10" s="34"/>
      <c r="I10" s="35"/>
      <c r="J10" s="34"/>
      <c r="K10" s="35"/>
      <c r="L10" s="34"/>
      <c r="M10" s="35"/>
      <c r="N10" s="34"/>
      <c r="O10" s="35">
        <f>C10*P10</f>
        <v>0</v>
      </c>
      <c r="P10" s="36">
        <v>0.2</v>
      </c>
      <c r="Q10" s="35">
        <f t="shared" ref="Q10:Q11" si="2">C10*R10</f>
        <v>0</v>
      </c>
      <c r="R10" s="36">
        <v>0.3</v>
      </c>
      <c r="S10" s="35">
        <f t="shared" ref="S10:S12" si="3">C10*T10</f>
        <v>0</v>
      </c>
      <c r="T10" s="36">
        <v>0.5</v>
      </c>
      <c r="U10" s="39"/>
      <c r="V10" s="38"/>
      <c r="W10" s="39"/>
      <c r="X10" s="38"/>
      <c r="Y10" s="39"/>
      <c r="Z10" s="38"/>
      <c r="AA10" s="39"/>
      <c r="AB10" s="38"/>
      <c r="AC10" s="39"/>
      <c r="AD10" s="38"/>
      <c r="AE10" s="39"/>
      <c r="AF10" s="38"/>
      <c r="AG10" s="39"/>
      <c r="AH10" s="38"/>
      <c r="AI10" s="39"/>
      <c r="AJ10" s="38"/>
      <c r="AK10" s="39"/>
      <c r="AL10" s="38"/>
      <c r="AM10" s="39"/>
      <c r="AN10" s="38"/>
      <c r="AP10" s="40">
        <f t="shared" si="1"/>
        <v>1</v>
      </c>
    </row>
    <row r="11" spans="1:42">
      <c r="A11" s="31">
        <v>6</v>
      </c>
      <c r="B11" s="32" t="str">
        <f>'[1]Orçamento Sintético'!D51</f>
        <v>REVESTIMENTOS INTERNOS</v>
      </c>
      <c r="C11" s="33">
        <f>'Orçamento Sintético'!I53</f>
        <v>0</v>
      </c>
      <c r="D11" s="34">
        <v>1</v>
      </c>
      <c r="E11" s="35"/>
      <c r="F11" s="34"/>
      <c r="G11" s="35"/>
      <c r="H11" s="34"/>
      <c r="I11" s="35"/>
      <c r="J11" s="34"/>
      <c r="K11" s="35"/>
      <c r="L11" s="34"/>
      <c r="M11" s="35"/>
      <c r="N11" s="34"/>
      <c r="O11" s="37"/>
      <c r="P11" s="38"/>
      <c r="Q11" s="35">
        <f t="shared" si="2"/>
        <v>0</v>
      </c>
      <c r="R11" s="36">
        <v>0.1</v>
      </c>
      <c r="S11" s="35">
        <f t="shared" si="3"/>
        <v>0</v>
      </c>
      <c r="T11" s="36">
        <v>0.3</v>
      </c>
      <c r="U11" s="35">
        <f>C11*V11</f>
        <v>0</v>
      </c>
      <c r="V11" s="36">
        <v>0.3</v>
      </c>
      <c r="W11" s="35">
        <f>C11*X11</f>
        <v>0</v>
      </c>
      <c r="X11" s="36">
        <v>0.3</v>
      </c>
      <c r="Y11" s="39"/>
      <c r="Z11" s="38"/>
      <c r="AA11" s="39"/>
      <c r="AB11" s="38"/>
      <c r="AC11" s="39"/>
      <c r="AD11" s="38"/>
      <c r="AE11" s="39"/>
      <c r="AF11" s="38"/>
      <c r="AG11" s="39"/>
      <c r="AH11" s="38"/>
      <c r="AI11" s="39"/>
      <c r="AJ11" s="38"/>
      <c r="AK11" s="39"/>
      <c r="AL11" s="38"/>
      <c r="AM11" s="39"/>
      <c r="AN11" s="38"/>
      <c r="AP11" s="40">
        <f t="shared" si="1"/>
        <v>1</v>
      </c>
    </row>
    <row r="12" spans="1:42">
      <c r="A12" s="31">
        <v>7</v>
      </c>
      <c r="B12" s="32" t="str">
        <f>'[1]Orçamento Sintético'!D70</f>
        <v>REVESTIMENTOS EXTERNOS</v>
      </c>
      <c r="C12" s="33">
        <f>'Orçamento Sintético'!I72</f>
        <v>0</v>
      </c>
      <c r="D12" s="34">
        <v>1</v>
      </c>
      <c r="E12" s="35"/>
      <c r="F12" s="34"/>
      <c r="G12" s="35"/>
      <c r="H12" s="34"/>
      <c r="I12" s="35"/>
      <c r="J12" s="34"/>
      <c r="K12" s="35"/>
      <c r="L12" s="34"/>
      <c r="M12" s="35"/>
      <c r="N12" s="34"/>
      <c r="O12" s="37"/>
      <c r="P12" s="38"/>
      <c r="Q12" s="39"/>
      <c r="R12" s="38"/>
      <c r="S12" s="35">
        <f t="shared" si="3"/>
        <v>0</v>
      </c>
      <c r="T12" s="36">
        <v>0.3</v>
      </c>
      <c r="U12" s="35">
        <f>C12*V12</f>
        <v>0</v>
      </c>
      <c r="V12" s="36">
        <v>0.3</v>
      </c>
      <c r="W12" s="35">
        <f>C12*X12</f>
        <v>0</v>
      </c>
      <c r="X12" s="36">
        <v>0.3</v>
      </c>
      <c r="Y12" s="35">
        <f>C12*Z12</f>
        <v>0</v>
      </c>
      <c r="Z12" s="36">
        <v>0.1</v>
      </c>
      <c r="AA12" s="39"/>
      <c r="AB12" s="38"/>
      <c r="AC12" s="39"/>
      <c r="AD12" s="38"/>
      <c r="AE12" s="39"/>
      <c r="AF12" s="38"/>
      <c r="AG12" s="39"/>
      <c r="AH12" s="38"/>
      <c r="AI12" s="39"/>
      <c r="AJ12" s="38"/>
      <c r="AK12" s="39"/>
      <c r="AL12" s="38"/>
      <c r="AM12" s="39"/>
      <c r="AN12" s="38"/>
      <c r="AP12" s="40">
        <f t="shared" si="1"/>
        <v>0.99999999999999989</v>
      </c>
    </row>
    <row r="13" spans="1:42">
      <c r="A13" s="31">
        <v>8</v>
      </c>
      <c r="B13" s="32" t="str">
        <f>'[1]Orçamento Sintético'!D77</f>
        <v>HIDRÁULICA</v>
      </c>
      <c r="C13" s="33">
        <f>'Orçamento Sintético'!I79</f>
        <v>0</v>
      </c>
      <c r="D13" s="34">
        <v>1</v>
      </c>
      <c r="E13" s="35"/>
      <c r="F13" s="34"/>
      <c r="G13" s="35"/>
      <c r="H13" s="34"/>
      <c r="I13" s="35"/>
      <c r="J13" s="34"/>
      <c r="K13" s="35"/>
      <c r="L13" s="34"/>
      <c r="M13" s="35">
        <f>C13*N13</f>
        <v>0</v>
      </c>
      <c r="N13" s="36">
        <v>0.1</v>
      </c>
      <c r="O13" s="35">
        <f>C13*P13</f>
        <v>0</v>
      </c>
      <c r="P13" s="36">
        <v>0.1</v>
      </c>
      <c r="Q13" s="35">
        <f>C13*R13</f>
        <v>0</v>
      </c>
      <c r="R13" s="36">
        <v>0.1</v>
      </c>
      <c r="S13" s="35">
        <f>C13*T13</f>
        <v>0</v>
      </c>
      <c r="T13" s="36">
        <v>0.1</v>
      </c>
      <c r="U13" s="35">
        <f>C13*V13</f>
        <v>0</v>
      </c>
      <c r="V13" s="36">
        <v>0.1</v>
      </c>
      <c r="W13" s="35">
        <f>C13*X13</f>
        <v>0</v>
      </c>
      <c r="X13" s="36">
        <v>0.1</v>
      </c>
      <c r="Y13" s="35">
        <f>C13*Z13</f>
        <v>0</v>
      </c>
      <c r="Z13" s="36">
        <v>0.1</v>
      </c>
      <c r="AA13" s="35">
        <f>C13*AB13</f>
        <v>0</v>
      </c>
      <c r="AB13" s="36">
        <v>0.1</v>
      </c>
      <c r="AC13" s="35">
        <f>C13*AD13</f>
        <v>0</v>
      </c>
      <c r="AD13" s="36">
        <v>0.2</v>
      </c>
      <c r="AE13" s="39"/>
      <c r="AF13" s="38"/>
      <c r="AG13" s="39"/>
      <c r="AH13" s="38"/>
      <c r="AI13" s="39"/>
      <c r="AJ13" s="38"/>
      <c r="AK13" s="39"/>
      <c r="AL13" s="38"/>
      <c r="AM13" s="39"/>
      <c r="AN13" s="38"/>
      <c r="AP13" s="40">
        <f t="shared" si="1"/>
        <v>1</v>
      </c>
    </row>
    <row r="14" spans="1:42">
      <c r="A14" s="31">
        <v>9</v>
      </c>
      <c r="B14" s="32" t="str">
        <f>'[1]Orçamento Sintético'!D138</f>
        <v>ELÉTRICA</v>
      </c>
      <c r="C14" s="33">
        <f>'Orçamento Sintético'!I140</f>
        <v>0</v>
      </c>
      <c r="D14" s="34">
        <v>1</v>
      </c>
      <c r="E14" s="35"/>
      <c r="F14" s="34"/>
      <c r="G14" s="35"/>
      <c r="H14" s="34"/>
      <c r="I14" s="35"/>
      <c r="J14" s="34"/>
      <c r="K14" s="35"/>
      <c r="L14" s="34"/>
      <c r="M14" s="35"/>
      <c r="N14" s="34"/>
      <c r="O14" s="37"/>
      <c r="P14" s="38"/>
      <c r="Q14" s="39"/>
      <c r="R14" s="38"/>
      <c r="S14" s="39"/>
      <c r="T14" s="38"/>
      <c r="U14" s="39"/>
      <c r="V14" s="38"/>
      <c r="W14" s="35">
        <f>C14*X14</f>
        <v>0</v>
      </c>
      <c r="X14" s="36">
        <v>0.3</v>
      </c>
      <c r="Y14" s="35">
        <f>C14*Z14</f>
        <v>0</v>
      </c>
      <c r="Z14" s="36">
        <v>0.3</v>
      </c>
      <c r="AA14" s="35">
        <f>C14*AB14</f>
        <v>0</v>
      </c>
      <c r="AB14" s="36">
        <v>0.3</v>
      </c>
      <c r="AC14" s="35">
        <f>C14*AD14</f>
        <v>0</v>
      </c>
      <c r="AD14" s="36">
        <v>0.1</v>
      </c>
      <c r="AE14" s="39"/>
      <c r="AF14" s="38"/>
      <c r="AG14" s="39"/>
      <c r="AH14" s="38"/>
      <c r="AI14" s="39"/>
      <c r="AJ14" s="38"/>
      <c r="AK14" s="39"/>
      <c r="AL14" s="38"/>
      <c r="AM14" s="39"/>
      <c r="AN14" s="38"/>
      <c r="AP14" s="40">
        <f t="shared" si="1"/>
        <v>0.99999999999999989</v>
      </c>
    </row>
    <row r="15" spans="1:42">
      <c r="A15" s="31">
        <v>10</v>
      </c>
      <c r="B15" s="32" t="str">
        <f>'[1]Orçamento Sintético'!D208</f>
        <v>ESQUADRIAS</v>
      </c>
      <c r="C15" s="33">
        <f>'Orçamento Sintético'!I198</f>
        <v>0</v>
      </c>
      <c r="D15" s="34">
        <v>1</v>
      </c>
      <c r="E15" s="35"/>
      <c r="F15" s="34"/>
      <c r="G15" s="35"/>
      <c r="H15" s="34"/>
      <c r="I15" s="35"/>
      <c r="J15" s="34"/>
      <c r="K15" s="35"/>
      <c r="L15" s="34"/>
      <c r="M15" s="35"/>
      <c r="N15" s="34"/>
      <c r="O15" s="37"/>
      <c r="P15" s="38"/>
      <c r="Q15" s="39"/>
      <c r="R15" s="38"/>
      <c r="S15" s="39"/>
      <c r="T15" s="38"/>
      <c r="U15" s="39"/>
      <c r="V15" s="38"/>
      <c r="W15" s="35"/>
      <c r="X15" s="38"/>
      <c r="Y15" s="35"/>
      <c r="Z15" s="38"/>
      <c r="AA15" s="35">
        <f>C15*AB15</f>
        <v>0</v>
      </c>
      <c r="AB15" s="36">
        <v>0.2</v>
      </c>
      <c r="AC15" s="35">
        <f>C15*AD15</f>
        <v>0</v>
      </c>
      <c r="AD15" s="36">
        <v>0.3</v>
      </c>
      <c r="AE15" s="35">
        <f>C15*AF15</f>
        <v>0</v>
      </c>
      <c r="AF15" s="36">
        <v>0.5</v>
      </c>
      <c r="AG15" s="39"/>
      <c r="AH15" s="38"/>
      <c r="AI15" s="39"/>
      <c r="AJ15" s="38"/>
      <c r="AK15" s="39"/>
      <c r="AL15" s="38"/>
      <c r="AM15" s="39"/>
      <c r="AN15" s="38"/>
      <c r="AP15" s="40">
        <f t="shared" si="1"/>
        <v>1</v>
      </c>
    </row>
    <row r="16" spans="1:42">
      <c r="A16" s="31">
        <v>11</v>
      </c>
      <c r="B16" s="32" t="str">
        <f>'[1]Orçamento Sintético'!D227</f>
        <v>REDE DE LÓGICA E TELEFONIA</v>
      </c>
      <c r="C16" s="33">
        <f>'Orçamento Sintético'!I217</f>
        <v>0</v>
      </c>
      <c r="D16" s="34">
        <v>1</v>
      </c>
      <c r="E16" s="35"/>
      <c r="F16" s="34"/>
      <c r="G16" s="35"/>
      <c r="H16" s="34"/>
      <c r="I16" s="35"/>
      <c r="J16" s="34"/>
      <c r="K16" s="35"/>
      <c r="L16" s="34"/>
      <c r="M16" s="35"/>
      <c r="N16" s="34"/>
      <c r="O16" s="37"/>
      <c r="P16" s="38"/>
      <c r="Q16" s="39"/>
      <c r="R16" s="38"/>
      <c r="S16" s="39"/>
      <c r="T16" s="38"/>
      <c r="U16" s="39"/>
      <c r="V16" s="38"/>
      <c r="W16" s="35">
        <f t="shared" ref="W16:W18" si="4">C16*X16</f>
        <v>0</v>
      </c>
      <c r="X16" s="36">
        <v>0.2</v>
      </c>
      <c r="Y16" s="35">
        <f t="shared" ref="Y16" si="5">C16*Z16</f>
        <v>0</v>
      </c>
      <c r="Z16" s="36">
        <v>0.2</v>
      </c>
      <c r="AA16" s="35">
        <f>C16*AB16</f>
        <v>0</v>
      </c>
      <c r="AB16" s="36">
        <v>0.2</v>
      </c>
      <c r="AC16" s="35">
        <f>C16*AD16</f>
        <v>0</v>
      </c>
      <c r="AD16" s="36">
        <v>0.2</v>
      </c>
      <c r="AE16" s="35">
        <f>C16*AF16</f>
        <v>0</v>
      </c>
      <c r="AF16" s="36">
        <v>0.2</v>
      </c>
      <c r="AG16" s="39"/>
      <c r="AH16" s="38"/>
      <c r="AI16" s="39"/>
      <c r="AJ16" s="38"/>
      <c r="AK16" s="39"/>
      <c r="AL16" s="38"/>
      <c r="AM16" s="39"/>
      <c r="AN16" s="38"/>
      <c r="AP16" s="40">
        <f t="shared" si="1"/>
        <v>1</v>
      </c>
    </row>
    <row r="17" spans="1:42">
      <c r="A17" s="31">
        <v>12</v>
      </c>
      <c r="B17" s="32" t="str">
        <f>'[1]Orçamento Sintético'!D238</f>
        <v>REDE DE GÁS GLP</v>
      </c>
      <c r="C17" s="33">
        <f>'Orçamento Sintético'!I228</f>
        <v>0</v>
      </c>
      <c r="D17" s="34">
        <v>1</v>
      </c>
      <c r="E17" s="35"/>
      <c r="F17" s="34"/>
      <c r="G17" s="35"/>
      <c r="H17" s="34"/>
      <c r="I17" s="35"/>
      <c r="J17" s="34"/>
      <c r="K17" s="35"/>
      <c r="L17" s="34"/>
      <c r="M17" s="35"/>
      <c r="N17" s="34"/>
      <c r="O17" s="35">
        <f>C17*P17</f>
        <v>0</v>
      </c>
      <c r="P17" s="36">
        <v>0.3</v>
      </c>
      <c r="Q17" s="35">
        <f>C17*R17</f>
        <v>0</v>
      </c>
      <c r="R17" s="36">
        <v>0.4</v>
      </c>
      <c r="S17" s="35">
        <f>C17*T17</f>
        <v>0</v>
      </c>
      <c r="T17" s="36">
        <v>0.3</v>
      </c>
      <c r="U17" s="39"/>
      <c r="V17" s="38"/>
      <c r="W17" s="35"/>
      <c r="X17" s="38"/>
      <c r="Y17" s="39"/>
      <c r="Z17" s="38"/>
      <c r="AA17" s="39"/>
      <c r="AB17" s="38"/>
      <c r="AC17" s="39"/>
      <c r="AD17" s="38"/>
      <c r="AE17" s="39"/>
      <c r="AF17" s="36"/>
      <c r="AG17" s="39"/>
      <c r="AH17" s="38"/>
      <c r="AI17" s="39"/>
      <c r="AJ17" s="38"/>
      <c r="AK17" s="39"/>
      <c r="AL17" s="38"/>
      <c r="AM17" s="39"/>
      <c r="AN17" s="38"/>
      <c r="AP17" s="40">
        <f t="shared" si="1"/>
        <v>1</v>
      </c>
    </row>
    <row r="18" spans="1:42">
      <c r="A18" s="31">
        <v>13</v>
      </c>
      <c r="B18" s="32" t="str">
        <f>'[1]Orçamento Sintético'!D247</f>
        <v>AVCB</v>
      </c>
      <c r="C18" s="33">
        <f>'Orçamento Sintético'!I237</f>
        <v>0</v>
      </c>
      <c r="D18" s="34">
        <v>1</v>
      </c>
      <c r="E18" s="35"/>
      <c r="F18" s="34"/>
      <c r="G18" s="35"/>
      <c r="H18" s="34"/>
      <c r="I18" s="35"/>
      <c r="J18" s="34"/>
      <c r="K18" s="35"/>
      <c r="L18" s="34"/>
      <c r="M18" s="35"/>
      <c r="N18" s="34"/>
      <c r="O18" s="37"/>
      <c r="P18" s="38"/>
      <c r="Q18" s="39"/>
      <c r="R18" s="38"/>
      <c r="S18" s="39"/>
      <c r="T18" s="38"/>
      <c r="U18" s="39"/>
      <c r="V18" s="38"/>
      <c r="W18" s="35">
        <f t="shared" si="4"/>
        <v>0</v>
      </c>
      <c r="X18" s="36">
        <v>0.2</v>
      </c>
      <c r="Y18" s="39"/>
      <c r="Z18" s="38"/>
      <c r="AA18" s="39"/>
      <c r="AB18" s="38"/>
      <c r="AC18" s="39"/>
      <c r="AD18" s="38"/>
      <c r="AE18" s="35">
        <f>C18*AF18</f>
        <v>0</v>
      </c>
      <c r="AF18" s="36">
        <v>0.8</v>
      </c>
      <c r="AG18" s="39"/>
      <c r="AH18" s="38"/>
      <c r="AI18" s="39"/>
      <c r="AJ18" s="38"/>
      <c r="AK18" s="39"/>
      <c r="AL18" s="38"/>
      <c r="AM18" s="39"/>
      <c r="AN18" s="38"/>
      <c r="AP18" s="40">
        <f t="shared" si="1"/>
        <v>1</v>
      </c>
    </row>
    <row r="19" spans="1:42">
      <c r="A19" s="31">
        <v>14</v>
      </c>
      <c r="B19" s="32" t="str">
        <f>'[1]Orçamento Sintético'!D257</f>
        <v>SERVIÇOS COMPLEMENTARES</v>
      </c>
      <c r="C19" s="33">
        <f>'Orçamento Sintético'!I244</f>
        <v>0</v>
      </c>
      <c r="D19" s="34">
        <v>1</v>
      </c>
      <c r="E19" s="35"/>
      <c r="F19" s="34"/>
      <c r="G19" s="35"/>
      <c r="H19" s="34"/>
      <c r="I19" s="35"/>
      <c r="J19" s="34"/>
      <c r="K19" s="35"/>
      <c r="L19" s="34"/>
      <c r="M19" s="35"/>
      <c r="N19" s="34"/>
      <c r="O19" s="37"/>
      <c r="P19" s="38"/>
      <c r="Q19" s="39"/>
      <c r="R19" s="38"/>
      <c r="S19" s="39"/>
      <c r="T19" s="38"/>
      <c r="U19" s="39"/>
      <c r="V19" s="38"/>
      <c r="W19" s="39"/>
      <c r="X19" s="38"/>
      <c r="Y19" s="39"/>
      <c r="Z19" s="38"/>
      <c r="AA19" s="39"/>
      <c r="AB19" s="38"/>
      <c r="AC19" s="39"/>
      <c r="AD19" s="38"/>
      <c r="AE19" s="35">
        <f t="shared" ref="AE19" si="6">C19*AF19</f>
        <v>0</v>
      </c>
      <c r="AF19" s="36">
        <v>0.3</v>
      </c>
      <c r="AG19" s="35">
        <f>C19*AH19</f>
        <v>0</v>
      </c>
      <c r="AH19" s="36">
        <v>0.3</v>
      </c>
      <c r="AI19" s="35">
        <f>C19*AJ19</f>
        <v>0</v>
      </c>
      <c r="AJ19" s="36">
        <v>0.4</v>
      </c>
      <c r="AK19" s="39"/>
      <c r="AL19" s="38"/>
      <c r="AM19" s="39"/>
      <c r="AN19" s="38"/>
      <c r="AP19" s="40">
        <f t="shared" si="1"/>
        <v>1</v>
      </c>
    </row>
    <row r="20" spans="1:42">
      <c r="A20" s="31">
        <v>15</v>
      </c>
      <c r="B20" s="32" t="str">
        <f>'[1]Orçamento Sintético'!D263</f>
        <v>SERVIÇOS FINAIS</v>
      </c>
      <c r="C20" s="33">
        <f>'Orçamento Sintético'!I250</f>
        <v>0</v>
      </c>
      <c r="D20" s="34">
        <v>1</v>
      </c>
      <c r="E20" s="35"/>
      <c r="F20" s="34"/>
      <c r="G20" s="35"/>
      <c r="H20" s="34"/>
      <c r="I20" s="35"/>
      <c r="J20" s="34"/>
      <c r="K20" s="35"/>
      <c r="L20" s="34"/>
      <c r="M20" s="35"/>
      <c r="N20" s="34"/>
      <c r="O20" s="37"/>
      <c r="P20" s="38"/>
      <c r="Q20" s="39"/>
      <c r="R20" s="38"/>
      <c r="S20" s="39"/>
      <c r="T20" s="38"/>
      <c r="U20" s="39"/>
      <c r="V20" s="38"/>
      <c r="W20" s="39"/>
      <c r="X20" s="38"/>
      <c r="Y20" s="39"/>
      <c r="Z20" s="38"/>
      <c r="AA20" s="39"/>
      <c r="AB20" s="38"/>
      <c r="AC20" s="39"/>
      <c r="AD20" s="38"/>
      <c r="AE20" s="35"/>
      <c r="AG20" s="35">
        <f>C20*AH20</f>
        <v>0</v>
      </c>
      <c r="AH20" s="36">
        <v>0.2</v>
      </c>
      <c r="AI20" s="35">
        <f>C20*AJ20</f>
        <v>0</v>
      </c>
      <c r="AJ20" s="36">
        <v>0.3</v>
      </c>
      <c r="AK20" s="35">
        <f>C20*AL20</f>
        <v>0</v>
      </c>
      <c r="AL20" s="36">
        <v>0.3</v>
      </c>
      <c r="AM20" s="35">
        <f>C20*AN20</f>
        <v>0</v>
      </c>
      <c r="AN20" s="36">
        <v>0.2</v>
      </c>
      <c r="AP20" s="40">
        <f t="shared" si="1"/>
        <v>1</v>
      </c>
    </row>
    <row r="21" spans="1:42">
      <c r="A21" s="60" t="s">
        <v>695</v>
      </c>
      <c r="B21" s="61"/>
      <c r="C21" s="44">
        <f>SUM(C6:C20)</f>
        <v>0</v>
      </c>
      <c r="D21" s="45">
        <f>100%</f>
        <v>1</v>
      </c>
      <c r="E21" s="46">
        <f>SUM(E6:E20)</f>
        <v>0</v>
      </c>
      <c r="F21" s="45" t="e">
        <f>E21/$C$21</f>
        <v>#DIV/0!</v>
      </c>
      <c r="G21" s="46">
        <f>SUM(G6:G20)</f>
        <v>0</v>
      </c>
      <c r="H21" s="45" t="e">
        <f>G21/$C$21</f>
        <v>#DIV/0!</v>
      </c>
      <c r="I21" s="46">
        <f>SUM(I6:I20)</f>
        <v>0</v>
      </c>
      <c r="J21" s="45" t="e">
        <f>I21/$C$21</f>
        <v>#DIV/0!</v>
      </c>
      <c r="K21" s="46">
        <f>SUM(K6:K20)</f>
        <v>0</v>
      </c>
      <c r="L21" s="45" t="e">
        <f>K21/$C$21</f>
        <v>#DIV/0!</v>
      </c>
      <c r="M21" s="46">
        <f>SUM(M6:M20)</f>
        <v>0</v>
      </c>
      <c r="N21" s="45" t="e">
        <f>M21/$C$21</f>
        <v>#DIV/0!</v>
      </c>
      <c r="O21" s="46">
        <f>SUM(O6:O20)</f>
        <v>0</v>
      </c>
      <c r="P21" s="45" t="e">
        <f>O21/$C$21</f>
        <v>#DIV/0!</v>
      </c>
      <c r="Q21" s="46">
        <f>SUM(Q6:Q20)</f>
        <v>0</v>
      </c>
      <c r="R21" s="45" t="e">
        <f>Q21/$C$21</f>
        <v>#DIV/0!</v>
      </c>
      <c r="S21" s="46">
        <f>SUM(S6:S20)</f>
        <v>0</v>
      </c>
      <c r="T21" s="45" t="e">
        <f>S21/$C$21</f>
        <v>#DIV/0!</v>
      </c>
      <c r="U21" s="46">
        <f>SUM(U6:U20)</f>
        <v>0</v>
      </c>
      <c r="V21" s="45" t="e">
        <f>U21/$C$21</f>
        <v>#DIV/0!</v>
      </c>
      <c r="W21" s="46">
        <f>SUM(W6:W20)</f>
        <v>0</v>
      </c>
      <c r="X21" s="45" t="e">
        <f>W21/$C$21</f>
        <v>#DIV/0!</v>
      </c>
      <c r="Y21" s="46">
        <f>SUM(Y6:Y20)</f>
        <v>0</v>
      </c>
      <c r="Z21" s="45" t="e">
        <f>Y21/$C$21</f>
        <v>#DIV/0!</v>
      </c>
      <c r="AA21" s="46">
        <f>SUM(AA6:AA20)</f>
        <v>0</v>
      </c>
      <c r="AB21" s="45" t="e">
        <f>AA21/$C$21</f>
        <v>#DIV/0!</v>
      </c>
      <c r="AC21" s="46">
        <f>SUM(AC6:AC20)</f>
        <v>0</v>
      </c>
      <c r="AD21" s="45" t="e">
        <f>AC21/$C$21</f>
        <v>#DIV/0!</v>
      </c>
      <c r="AE21" s="46">
        <f>SUM(AE6:AE20)</f>
        <v>0</v>
      </c>
      <c r="AF21" s="45" t="e">
        <f>AE21/$C$21</f>
        <v>#DIV/0!</v>
      </c>
      <c r="AG21" s="46">
        <f>SUM(AG6:AG20)</f>
        <v>0</v>
      </c>
      <c r="AH21" s="45" t="e">
        <f>AG21/$C$21</f>
        <v>#DIV/0!</v>
      </c>
      <c r="AI21" s="46">
        <f>SUM(AI6:AI20)</f>
        <v>0</v>
      </c>
      <c r="AJ21" s="45" t="e">
        <f>AI21/$C$21</f>
        <v>#DIV/0!</v>
      </c>
      <c r="AK21" s="46">
        <f>SUM(AK6:AK20)</f>
        <v>0</v>
      </c>
      <c r="AL21" s="45" t="e">
        <f>AK21/$C$21</f>
        <v>#DIV/0!</v>
      </c>
      <c r="AM21" s="46">
        <f>SUM(AM6:AM20)</f>
        <v>0</v>
      </c>
      <c r="AN21" s="45" t="e">
        <f>AM21/$C$21</f>
        <v>#DIV/0!</v>
      </c>
    </row>
    <row r="22" spans="1:42">
      <c r="A22" s="62" t="s">
        <v>696</v>
      </c>
      <c r="B22" s="63"/>
      <c r="C22" s="47"/>
      <c r="D22" s="48"/>
      <c r="E22" s="49">
        <f>E21</f>
        <v>0</v>
      </c>
      <c r="F22" s="50" t="e">
        <f>E22/$C$21</f>
        <v>#DIV/0!</v>
      </c>
      <c r="G22" s="49">
        <f t="shared" ref="G22:AN22" si="7">E22+G21</f>
        <v>0</v>
      </c>
      <c r="H22" s="50" t="e">
        <f t="shared" si="7"/>
        <v>#DIV/0!</v>
      </c>
      <c r="I22" s="49">
        <f t="shared" si="7"/>
        <v>0</v>
      </c>
      <c r="J22" s="50" t="e">
        <f t="shared" si="7"/>
        <v>#DIV/0!</v>
      </c>
      <c r="K22" s="49">
        <f t="shared" si="7"/>
        <v>0</v>
      </c>
      <c r="L22" s="50" t="e">
        <f t="shared" si="7"/>
        <v>#DIV/0!</v>
      </c>
      <c r="M22" s="49">
        <f t="shared" si="7"/>
        <v>0</v>
      </c>
      <c r="N22" s="50" t="e">
        <f t="shared" si="7"/>
        <v>#DIV/0!</v>
      </c>
      <c r="O22" s="49">
        <f t="shared" si="7"/>
        <v>0</v>
      </c>
      <c r="P22" s="50" t="e">
        <f t="shared" si="7"/>
        <v>#DIV/0!</v>
      </c>
      <c r="Q22" s="49">
        <f t="shared" si="7"/>
        <v>0</v>
      </c>
      <c r="R22" s="50" t="e">
        <f t="shared" si="7"/>
        <v>#DIV/0!</v>
      </c>
      <c r="S22" s="49">
        <f t="shared" si="7"/>
        <v>0</v>
      </c>
      <c r="T22" s="50" t="e">
        <f t="shared" si="7"/>
        <v>#DIV/0!</v>
      </c>
      <c r="U22" s="49">
        <f t="shared" si="7"/>
        <v>0</v>
      </c>
      <c r="V22" s="50" t="e">
        <f t="shared" si="7"/>
        <v>#DIV/0!</v>
      </c>
      <c r="W22" s="49">
        <f t="shared" si="7"/>
        <v>0</v>
      </c>
      <c r="X22" s="50" t="e">
        <f t="shared" si="7"/>
        <v>#DIV/0!</v>
      </c>
      <c r="Y22" s="49">
        <f t="shared" si="7"/>
        <v>0</v>
      </c>
      <c r="Z22" s="50" t="e">
        <f t="shared" si="7"/>
        <v>#DIV/0!</v>
      </c>
      <c r="AA22" s="49">
        <f t="shared" si="7"/>
        <v>0</v>
      </c>
      <c r="AB22" s="50" t="e">
        <f t="shared" si="7"/>
        <v>#DIV/0!</v>
      </c>
      <c r="AC22" s="49">
        <f t="shared" si="7"/>
        <v>0</v>
      </c>
      <c r="AD22" s="50" t="e">
        <f t="shared" si="7"/>
        <v>#DIV/0!</v>
      </c>
      <c r="AE22" s="49">
        <f t="shared" si="7"/>
        <v>0</v>
      </c>
      <c r="AF22" s="50" t="e">
        <f t="shared" si="7"/>
        <v>#DIV/0!</v>
      </c>
      <c r="AG22" s="49">
        <f t="shared" si="7"/>
        <v>0</v>
      </c>
      <c r="AH22" s="50" t="e">
        <f t="shared" si="7"/>
        <v>#DIV/0!</v>
      </c>
      <c r="AI22" s="49">
        <f t="shared" si="7"/>
        <v>0</v>
      </c>
      <c r="AJ22" s="50" t="e">
        <f t="shared" si="7"/>
        <v>#DIV/0!</v>
      </c>
      <c r="AK22" s="49">
        <f t="shared" si="7"/>
        <v>0</v>
      </c>
      <c r="AL22" s="50" t="e">
        <f t="shared" si="7"/>
        <v>#DIV/0!</v>
      </c>
      <c r="AM22" s="49">
        <f t="shared" si="7"/>
        <v>0</v>
      </c>
      <c r="AN22" s="50" t="e">
        <f t="shared" si="7"/>
        <v>#DIV/0!</v>
      </c>
    </row>
  </sheetData>
  <mergeCells count="24">
    <mergeCell ref="AI4:AJ4"/>
    <mergeCell ref="AK4:AL4"/>
    <mergeCell ref="AM4:AN4"/>
    <mergeCell ref="A21:B21"/>
    <mergeCell ref="A22:B22"/>
    <mergeCell ref="AC4:AD4"/>
    <mergeCell ref="AE4:AF4"/>
    <mergeCell ref="AG4:AH4"/>
    <mergeCell ref="B3:E3"/>
    <mergeCell ref="B2:E2"/>
    <mergeCell ref="W4:X4"/>
    <mergeCell ref="Y4:Z4"/>
    <mergeCell ref="AA4:AB4"/>
    <mergeCell ref="K4:L4"/>
    <mergeCell ref="M4:N4"/>
    <mergeCell ref="O4:P4"/>
    <mergeCell ref="Q4:R4"/>
    <mergeCell ref="S4:T4"/>
    <mergeCell ref="U4:V4"/>
    <mergeCell ref="F2:G2"/>
    <mergeCell ref="C4:D4"/>
    <mergeCell ref="E4:F4"/>
    <mergeCell ref="G4:H4"/>
    <mergeCell ref="I4:J4"/>
  </mergeCells>
  <pageMargins left="0.5" right="0.5" top="1" bottom="1" header="0.5" footer="0.5"/>
  <pageSetup paperSize="9" fitToWidth="0" orientation="landscape" r:id="rId1"/>
  <headerFooter>
    <oddHeader>&amp;L &amp;CPrefeitura Municipal de Itararé-SP
CNPJ: 46.634.390/0001-52 &amp;R</oddHeader>
    <oddFooter>&amp;L &amp;CItararé / SP
  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Sintético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Prefeitura Itararé</cp:lastModifiedBy>
  <cp:revision>0</cp:revision>
  <cp:lastPrinted>2025-12-01T11:51:03Z</cp:lastPrinted>
  <dcterms:created xsi:type="dcterms:W3CDTF">2025-11-05T17:09:26Z</dcterms:created>
  <dcterms:modified xsi:type="dcterms:W3CDTF">2026-01-12T13:41:17Z</dcterms:modified>
</cp:coreProperties>
</file>